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277B651D-52E0-41D4-BDFB-08E4C4A98141}" xr6:coauthVersionLast="47" xr6:coauthVersionMax="47" xr10:uidLastSave="{00000000-0000-0000-0000-000000000000}"/>
  <bookViews>
    <workbookView xWindow="-108" yWindow="-108" windowWidth="23256" windowHeight="12456"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externalReferences>
    <externalReference r:id="rId12"/>
  </externalReference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6" l="1"/>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I20"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6" i="1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G35" i="10" l="1"/>
  <c r="H35" i="10" s="1"/>
  <c r="G75" i="10"/>
  <c r="H75" i="10" s="1"/>
  <c r="G86" i="10"/>
  <c r="H86" i="10" s="1"/>
  <c r="G31" i="10"/>
  <c r="H31" i="10" s="1"/>
  <c r="G43" i="10"/>
  <c r="H43" i="10" s="1"/>
  <c r="G40" i="10"/>
  <c r="H40" i="10" s="1"/>
  <c r="G23" i="10"/>
  <c r="H23" i="10" s="1"/>
  <c r="G49" i="10"/>
  <c r="H49" i="10" s="1"/>
  <c r="G41" i="10"/>
  <c r="H41" i="10" s="1"/>
  <c r="G21" i="10"/>
  <c r="H21" i="10" s="1"/>
  <c r="G15" i="10"/>
  <c r="H15" i="10" s="1"/>
  <c r="G64" i="10"/>
  <c r="H64" i="10" s="1"/>
  <c r="G85" i="10"/>
  <c r="H85" i="10" s="1"/>
  <c r="G82" i="10"/>
  <c r="H82" i="10" s="1"/>
  <c r="G8" i="10"/>
  <c r="H8" i="10" s="1"/>
  <c r="G56" i="10"/>
  <c r="H56" i="10" s="1"/>
  <c r="G71" i="10"/>
  <c r="H71" i="10" s="1"/>
  <c r="G68" i="10"/>
  <c r="H68" i="10" s="1"/>
  <c r="G54" i="10"/>
  <c r="H54" i="10" s="1"/>
  <c r="G57" i="10"/>
  <c r="H57" i="10" s="1"/>
  <c r="G61" i="10"/>
  <c r="H61" i="10" s="1"/>
  <c r="G53" i="10"/>
  <c r="H53" i="10" s="1"/>
  <c r="G65" i="10"/>
  <c r="H65" i="10" s="1"/>
  <c r="G39" i="10"/>
  <c r="H39" i="10" s="1"/>
  <c r="G62" i="10"/>
  <c r="H62" i="10" s="1"/>
  <c r="G76" i="10"/>
  <c r="H76" i="10" s="1"/>
  <c r="G58" i="10"/>
  <c r="H58" i="10" s="1"/>
  <c r="G9" i="10"/>
  <c r="H9" i="10" s="1"/>
  <c r="G52" i="10"/>
  <c r="H52" i="10" s="1"/>
  <c r="G51" i="10"/>
  <c r="H51" i="10" s="1"/>
  <c r="G67" i="10"/>
  <c r="H67" i="10" s="1"/>
  <c r="G74" i="10"/>
  <c r="H74" i="10" s="1"/>
  <c r="G22" i="10"/>
  <c r="H22" i="10" s="1"/>
  <c r="G46" i="10"/>
  <c r="H46" i="10" s="1"/>
  <c r="G42" i="10"/>
  <c r="H42" i="10" s="1"/>
  <c r="G32" i="10"/>
  <c r="H32" i="10" s="1"/>
  <c r="G50" i="10"/>
  <c r="H50" i="10" s="1"/>
  <c r="G55" i="10"/>
  <c r="H55" i="10" s="1"/>
  <c r="G36" i="10"/>
  <c r="H36" i="10" s="1"/>
  <c r="G34" i="10"/>
  <c r="H34" i="10" s="1"/>
  <c r="G38" i="10"/>
  <c r="H38" i="10" s="1"/>
  <c r="G70" i="10"/>
  <c r="H70" i="10" s="1"/>
  <c r="G37" i="10"/>
  <c r="H37" i="10" s="1"/>
  <c r="G25" i="10"/>
  <c r="H25" i="10" s="1"/>
  <c r="G10" i="10"/>
  <c r="H10" i="10" s="1"/>
  <c r="G84" i="10"/>
  <c r="H84" i="10" s="1"/>
  <c r="G48" i="10"/>
  <c r="H48" i="10" s="1"/>
  <c r="G28" i="10"/>
  <c r="H28" i="10" s="1"/>
  <c r="G80" i="10"/>
  <c r="H80" i="10" s="1"/>
  <c r="G29" i="10"/>
  <c r="H29" i="10" s="1"/>
  <c r="G17" i="10"/>
  <c r="G33" i="10"/>
  <c r="H33" i="10" s="1"/>
  <c r="G7" i="10"/>
  <c r="H7" i="10" s="1"/>
  <c r="G19" i="10"/>
  <c r="H19" i="10" s="1"/>
  <c r="G45" i="10"/>
  <c r="H45" i="10" s="1"/>
  <c r="G18" i="10"/>
  <c r="H18" i="10" s="1"/>
  <c r="G72" i="10"/>
  <c r="H72" i="10" s="1"/>
  <c r="G78" i="10"/>
  <c r="H78" i="10" s="1"/>
  <c r="G44" i="10"/>
  <c r="H44" i="10" s="1"/>
  <c r="G27" i="10"/>
  <c r="H27" i="10" s="1"/>
  <c r="G73" i="10"/>
  <c r="H73" i="10" s="1"/>
  <c r="G24" i="10"/>
  <c r="H24" i="10" s="1"/>
  <c r="G26" i="10"/>
  <c r="H26" i="10" s="1"/>
  <c r="G83" i="10"/>
  <c r="H83" i="10" s="1"/>
  <c r="G66" i="10"/>
  <c r="H66" i="10" s="1"/>
  <c r="G81" i="10"/>
  <c r="H81" i="10" s="1"/>
  <c r="G88" i="10"/>
  <c r="H88" i="10" s="1"/>
  <c r="G59" i="10"/>
  <c r="H59" i="10" s="1"/>
  <c r="G47" i="10"/>
  <c r="H47" i="10" s="1"/>
  <c r="G30" i="10"/>
  <c r="H30" i="10" s="1"/>
  <c r="G12" i="10"/>
  <c r="H12" i="10" s="1"/>
  <c r="G87" i="10"/>
  <c r="H87" i="10" s="1"/>
  <c r="G77" i="10"/>
  <c r="H77" i="10" s="1"/>
  <c r="G63" i="10"/>
  <c r="H63" i="10" s="1"/>
  <c r="G60" i="10"/>
  <c r="H60" i="10" s="1"/>
  <c r="G79" i="10"/>
  <c r="H79" i="10" s="1"/>
  <c r="G11" i="10"/>
  <c r="H11" i="10" s="1"/>
  <c r="G14" i="10"/>
  <c r="H14" i="10" s="1"/>
  <c r="G13" i="10"/>
  <c r="H13" i="10" s="1"/>
  <c r="G20" i="10"/>
  <c r="H20" i="10" s="1"/>
  <c r="G16" i="10"/>
  <c r="G69" i="10"/>
  <c r="H69" i="10" s="1"/>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E20" i="10"/>
  <c r="F16" i="10"/>
  <c r="D16" i="10"/>
  <c r="I16" i="10"/>
  <c r="E16" i="10"/>
  <c r="E69" i="10"/>
  <c r="I69" i="10"/>
  <c r="F69" i="10"/>
  <c r="D69" i="10"/>
  <c r="I7" i="10"/>
  <c r="D7" i="10"/>
  <c r="E7" i="10"/>
  <c r="F7" i="10"/>
  <c r="H17" i="10" l="1"/>
  <c r="H16" i="10"/>
</calcChain>
</file>

<file path=xl/sharedStrings.xml><?xml version="1.0" encoding="utf-8"?>
<sst xmlns="http://schemas.openxmlformats.org/spreadsheetml/2006/main" count="1082" uniqueCount="576">
  <si>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</si>
  <si>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</si>
  <si>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</si>
  <si>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</si>
  <si>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</si>
  <si>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</si>
  <si>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</si>
  <si>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</si>
  <si>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</si>
  <si>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</si>
  <si>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</si>
  <si>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</si>
  <si>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</si>
  <si>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</si>
  <si>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</si>
  <si>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</si>
  <si>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</si>
  <si>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</si>
  <si>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</si>
  <si>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</si>
  <si>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</si>
  <si>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</si>
  <si>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</si>
  <si>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</si>
  <si>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</si>
  <si>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</si>
  <si>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</si>
  <si>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</si>
  <si>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</si>
  <si>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</si>
  <si>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</si>
  <si>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</si>
  <si>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</si>
  <si>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</si>
  <si>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</si>
  <si>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</si>
  <si>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</si>
  <si>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</si>
  <si>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</si>
  <si>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</si>
  <si>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</si>
  <si>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</si>
  <si>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</si>
  <si>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</si>
  <si>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</si>
  <si>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</si>
  <si>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</si>
  <si>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</si>
  <si>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</si>
  <si>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</si>
  <si>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</si>
  <si>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</si>
  <si>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</si>
  <si>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</si>
  <si>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</si>
  <si>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</si>
  <si>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</si>
  <si>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</si>
  <si>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</si>
  <si>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</si>
  <si>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</si>
  <si>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</si>
  <si>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</si>
  <si>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</si>
  <si>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</si>
  <si>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</si>
  <si>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</si>
  <si>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</si>
  <si>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</si>
  <si>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</si>
  <si>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</si>
  <si>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</si>
  <si>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</si>
  <si>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</si>
  <si>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</si>
  <si>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</si>
  <si>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</si>
  <si>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</si>
  <si>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</si>
  <si>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</si>
  <si>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</si>
  <si>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</si>
  <si>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</si>
  <si>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</si>
  <si>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</si>
  <si>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</si>
  <si>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</si>
  <si>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</si>
  <si>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</si>
  <si>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</si>
  <si>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</si>
  <si>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</si>
  <si>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</si>
  <si>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</si>
  <si>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</si>
  <si>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</si>
  <si>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</si>
  <si>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</si>
  <si>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</si>
  <si>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</si>
  <si>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</si>
  <si>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</si>
  <si>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</si>
  <si>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</si>
  <si>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</si>
  <si>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</si>
  <si>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</si>
  <si>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</si>
  <si>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</si>
  <si>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</si>
  <si>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</si>
  <si>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</si>
  <si>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</si>
  <si>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</si>
  <si>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</si>
  <si>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</si>
  <si>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</si>
  <si>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</si>
  <si>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</si>
  <si>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</si>
  <si>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</si>
  <si>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</si>
  <si>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</si>
  <si>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</si>
  <si>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</si>
  <si>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</si>
  <si>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</si>
  <si>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</si>
  <si>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</si>
  <si>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</si>
  <si>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</si>
  <si>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</si>
  <si>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</si>
  <si>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</si>
  <si>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</si>
  <si>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</si>
  <si>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</si>
  <si>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</si>
  <si>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</si>
  <si>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</si>
  <si>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</si>
  <si>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</si>
  <si>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</si>
  <si>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</si>
  <si>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</si>
  <si>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</si>
  <si>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Shenandoah Valley Adolescent Treatment</t>
  </si>
  <si>
    <t>The Choice Group</t>
  </si>
  <si>
    <t>Virginia Home for Boys and Girls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</si>
  <si>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</si>
  <si>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</si>
  <si>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</si>
  <si>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</si>
  <si>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</si>
  <si>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</si>
  <si>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</si>
  <si>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</si>
  <si>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</si>
  <si>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</si>
  <si>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</si>
  <si>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</si>
  <si>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</si>
  <si>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</si>
  <si>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</si>
  <si>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</si>
  <si>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</si>
  <si>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</si>
  <si>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</si>
  <si>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</si>
  <si>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</si>
  <si>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</si>
  <si>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</si>
  <si>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</si>
  <si>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</si>
  <si>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</si>
  <si>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</si>
  <si>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</si>
  <si>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</si>
  <si>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</si>
  <si>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</si>
  <si>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</si>
  <si>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</si>
  <si>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</si>
  <si>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</si>
  <si>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</si>
  <si>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</si>
  <si>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</si>
  <si>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</si>
  <si>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</si>
  <si>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</si>
  <si>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</si>
  <si>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</si>
  <si>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</si>
  <si>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</si>
  <si>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</si>
  <si>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</si>
  <si>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</si>
  <si>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</si>
  <si>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</si>
  <si>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</si>
  <si>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</si>
  <si>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</si>
  <si>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</si>
  <si>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</si>
  <si>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</si>
  <si>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</si>
  <si>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</si>
  <si>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</si>
  <si>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</si>
  <si>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</si>
  <si>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</si>
  <si>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</si>
  <si>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</si>
  <si>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</si>
  <si>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</si>
  <si>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</si>
  <si>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</si>
  <si>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</si>
  <si>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</si>
  <si>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</si>
  <si>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</si>
  <si>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</si>
  <si>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</si>
  <si>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</si>
  <si>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</si>
  <si>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</si>
  <si>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</si>
  <si>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</si>
  <si>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</si>
  <si>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</si>
  <si>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</si>
  <si>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</si>
  <si>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</si>
  <si>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</si>
  <si>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</si>
  <si>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</si>
  <si>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</si>
  <si>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</si>
  <si>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</si>
  <si>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</si>
  <si>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</si>
  <si>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</si>
  <si>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</si>
  <si>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</si>
  <si>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</si>
  <si>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</si>
  <si>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</si>
  <si>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</si>
  <si>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</si>
  <si>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</si>
  <si>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</si>
  <si>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</si>
  <si>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</si>
  <si>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</si>
  <si>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</si>
  <si>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</si>
  <si>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</si>
  <si>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</si>
  <si>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</si>
  <si>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</si>
  <si>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</si>
  <si>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Bacon Street Youth and Family Services</t>
  </si>
  <si>
    <t>Brambleton Assessment and Counseling Center</t>
  </si>
  <si>
    <t>Center for Child and Family Services</t>
  </si>
  <si>
    <t>Chrysalis Counseling Centers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</si>
  <si>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</si>
  <si>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</si>
  <si>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</si>
  <si>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</si>
  <si>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</si>
  <si>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</si>
  <si>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</si>
  <si>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</si>
  <si>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Harry Co</t>
  </si>
  <si>
    <t>Henrico Area Mental Health and Developmental Services</t>
  </si>
  <si>
    <t>Inner Circle</t>
  </si>
  <si>
    <t>Intercept Health</t>
  </si>
  <si>
    <t>Newport News Behavioral Health Center</t>
  </si>
  <si>
    <t>PICF Training Institute</t>
  </si>
  <si>
    <t>Positive Pathways</t>
  </si>
  <si>
    <t>Progressive Community Outreach</t>
  </si>
  <si>
    <t>Quality of Life Counseling Center</t>
  </si>
  <si>
    <t>Redirect Youth Services</t>
  </si>
  <si>
    <t>Richmond Behavioral Health Authority</t>
  </si>
  <si>
    <t>Salveo Consulting</t>
  </si>
  <si>
    <t>Skill Builders</t>
  </si>
  <si>
    <t>Spectrum Health Solutions</t>
  </si>
  <si>
    <t>Strategic Therapy Associates</t>
  </si>
  <si>
    <t>TEENS</t>
  </si>
  <si>
    <t>The Kennedy Group</t>
  </si>
  <si>
    <t>Tidewater Youth Services Commission</t>
  </si>
  <si>
    <t>Trauma and Hope</t>
  </si>
  <si>
    <t>United Methodist Family Services</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</si>
  <si>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</si>
  <si>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</si>
  <si>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</si>
  <si>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</si>
  <si>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</si>
  <si>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</si>
  <si>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</si>
  <si>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</si>
  <si>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</si>
  <si>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</si>
  <si>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</si>
  <si>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</si>
  <si>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</si>
  <si>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</si>
  <si>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</si>
  <si>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</si>
  <si>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</si>
  <si>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</si>
  <si>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</si>
  <si>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</si>
  <si>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</si>
  <si>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</si>
  <si>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</si>
  <si>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</si>
  <si>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</si>
  <si>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</si>
  <si>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</si>
  <si>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</si>
  <si>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</si>
  <si>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</si>
  <si>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</si>
  <si>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</si>
  <si>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</si>
  <si>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</si>
  <si>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</si>
  <si>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</si>
  <si>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</si>
  <si>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</si>
  <si>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</si>
  <si>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</si>
  <si>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</si>
  <si>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</si>
  <si>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</si>
  <si>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</si>
  <si>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</si>
  <si>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</si>
  <si>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</si>
  <si>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</si>
  <si>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</si>
  <si>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</si>
  <si>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</si>
  <si>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</si>
  <si>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</si>
  <si>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</si>
  <si>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</si>
  <si>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</si>
  <si>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</si>
  <si>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</si>
  <si>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</si>
  <si>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</si>
  <si>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</si>
  <si>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</si>
  <si>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</si>
  <si>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</si>
  <si>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</si>
  <si>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</si>
  <si>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</si>
  <si>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</si>
  <si>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</si>
  <si>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</si>
  <si>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</si>
  <si>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</si>
  <si>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</si>
  <si>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</si>
  <si>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</si>
  <si>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</si>
  <si>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</si>
  <si>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</si>
  <si>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</si>
  <si>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</si>
  <si>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</si>
  <si>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</si>
  <si>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</si>
  <si>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</si>
  <si>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</si>
  <si>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</si>
  <si>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</si>
  <si>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</si>
  <si>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</si>
  <si>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</si>
  <si>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</si>
  <si>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</si>
  <si>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</si>
  <si>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</si>
  <si>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</si>
  <si>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</si>
  <si>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</si>
  <si>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</si>
  <si>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</si>
  <si>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</si>
  <si>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</si>
  <si>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</si>
  <si>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</si>
  <si>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</si>
  <si>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</si>
  <si>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</si>
  <si>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</si>
  <si>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</si>
  <si>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</si>
  <si>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</si>
  <si>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</si>
  <si>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</si>
  <si>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</si>
  <si>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</si>
  <si>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</si>
  <si>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</si>
  <si>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</si>
  <si>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</si>
  <si>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</si>
  <si>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</si>
  <si>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</si>
  <si>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</si>
  <si>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</si>
  <si>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</si>
  <si>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</si>
  <si>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</si>
  <si>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</si>
  <si>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</si>
  <si>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</si>
  <si>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</si>
  <si>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</si>
  <si>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</si>
  <si>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</si>
  <si>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</si>
  <si>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</si>
  <si>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</si>
  <si>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</si>
  <si>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</si>
  <si>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</si>
  <si>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</si>
  <si>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</si>
  <si>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</si>
  <si>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</si>
  <si>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</si>
  <si>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</si>
  <si>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</si>
  <si>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</si>
  <si>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</si>
  <si>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</si>
  <si>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</si>
  <si>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</si>
  <si>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Shining Diamonds Mentoring</t>
  </si>
  <si>
    <t>St. Joseph's Villa</t>
  </si>
  <si>
    <t>The Up Center</t>
  </si>
  <si>
    <t>The Williams Center</t>
  </si>
  <si>
    <t>Timber Ridge</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</si>
  <si>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</si>
  <si>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</si>
  <si>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</si>
  <si>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</si>
  <si>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</si>
  <si>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</si>
  <si>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</si>
  <si>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</si>
  <si>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</si>
  <si>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</si>
  <si>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</si>
  <si>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</si>
  <si>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</si>
  <si>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</si>
  <si>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Ambassadors of Virginia</t>
  </si>
  <si>
    <t>ARROW Project</t>
  </si>
  <si>
    <t>Clarvida</t>
  </si>
  <si>
    <t>Dickenson County Behavioral Health Services</t>
  </si>
  <si>
    <t>Foundations to Success</t>
  </si>
  <si>
    <t>Hand Up</t>
  </si>
  <si>
    <t>Impacting Futures Community Services</t>
  </si>
  <si>
    <t>Life Enrichment Services</t>
  </si>
  <si>
    <t>LifeBridge Counseling</t>
  </si>
  <si>
    <t>Mount Rogers Community Services Board</t>
  </si>
  <si>
    <t>MountainView Counseling</t>
  </si>
  <si>
    <t>Partners In Parenting</t>
  </si>
  <si>
    <t>Pathway to Promise</t>
  </si>
  <si>
    <t>Piedmont Community Services Board</t>
  </si>
  <si>
    <t>Rise Behavioral Health</t>
  </si>
  <si>
    <t>Storms Assessments and Counseling Services</t>
  </si>
  <si>
    <t>True Counseling Services</t>
  </si>
  <si>
    <t>Turning Point Counseling and Consulting</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</si>
  <si>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</si>
  <si>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</si>
  <si>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</si>
  <si>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</si>
  <si>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</si>
  <si>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</si>
  <si>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</si>
  <si>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</si>
  <si>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</si>
  <si>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</si>
  <si>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</si>
  <si>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</si>
  <si>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</si>
  <si>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</si>
  <si>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</si>
  <si>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</si>
  <si>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</si>
  <si>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</si>
  <si>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</si>
  <si>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</si>
  <si>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</si>
  <si>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</si>
  <si>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</si>
  <si>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</si>
  <si>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</si>
  <si>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</si>
  <si>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</si>
  <si>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</si>
  <si>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</si>
  <si>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</si>
  <si>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</si>
  <si>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</si>
  <si>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</si>
  <si>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</si>
  <si>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</si>
  <si>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</si>
  <si>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</si>
  <si>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</si>
  <si>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</si>
  <si>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</si>
  <si>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</si>
  <si>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</si>
  <si>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</si>
  <si>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</si>
  <si>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</si>
  <si>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</si>
  <si>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</si>
  <si>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</si>
  <si>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</si>
  <si>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</si>
  <si>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</si>
  <si>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</si>
  <si>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</si>
  <si>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</si>
  <si>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</si>
  <si>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</si>
  <si>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</si>
  <si>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</si>
  <si>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</si>
  <si>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</si>
  <si>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</si>
  <si>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</si>
  <si>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</si>
  <si>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</si>
  <si>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</si>
  <si>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</si>
  <si>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</si>
  <si>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</si>
  <si>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</si>
  <si>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</si>
  <si>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</si>
  <si>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</si>
  <si>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</si>
  <si>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</si>
  <si>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No - Absconded Supervision</t>
  </si>
  <si>
    <t>No - Administrative Discharge</t>
  </si>
  <si>
    <t>No - Detained for a Prior Event</t>
  </si>
  <si>
    <t>No - Detained for a New Offense/Violation</t>
  </si>
  <si>
    <t>No - Service Authorization Expired</t>
  </si>
  <si>
    <t>EMS of Virginia</t>
  </si>
  <si>
    <t>Love No Ego Foundation</t>
  </si>
  <si>
    <t>Angie Dahl</t>
  </si>
  <si>
    <t>Center for Safety and Healing</t>
  </si>
  <si>
    <t>Clarity Counseling and Assesments</t>
  </si>
  <si>
    <t>Elevate Behavioral Health</t>
  </si>
  <si>
    <t>Positive Changes</t>
  </si>
  <si>
    <t>Revelations Behavioral Health</t>
  </si>
  <si>
    <t>Second Chances Comprehensive Services</t>
  </si>
  <si>
    <t>Western Tidewater Community Services Board</t>
  </si>
  <si>
    <t>Youth Elevation</t>
  </si>
  <si>
    <t>Legacy Psychological Services</t>
  </si>
  <si>
    <t>Dialectical Behavior Therapy</t>
  </si>
  <si>
    <t>Did not meet overarching and service goals</t>
  </si>
  <si>
    <t>Met all overarching and service goals</t>
  </si>
  <si>
    <t>Met some overarching and service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</si>
</sst>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209550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ocal_vlittle\INetCache\Content.Outlook\9P4K57BN\Appendix%20C_FY26%20BLANK.xlsx" TargetMode="External"/><Relationship Id="rId1" Type="http://schemas.openxmlformats.org/officeDocument/2006/relationships/externalLinkPath" Target="file:///C:\Users\local_vlittle\INetCache\Content.Outlook\9P4K57BN\Appendix%20C_FY26%20BL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Appendix B1"/>
      <sheetName val="Appendix C_FY26 BLANK"/>
    </sheetNames>
    <sheetDataSet>
      <sheetData sheetId="0">
        <row r="1">
          <cell r="F1" t="str">
            <v>Service Name</v>
          </cell>
          <cell r="G1" t="str">
            <v>Rate Per Unit</v>
          </cell>
        </row>
        <row r="2">
          <cell r="F2" t="str">
            <v>ABEL Assessment Sexual Interest Screen</v>
          </cell>
          <cell r="G2">
            <v>204</v>
          </cell>
        </row>
        <row r="3">
          <cell r="F3" t="str">
            <v>Additional Child Rate</v>
          </cell>
          <cell r="G3" t="str">
            <v>varies</v>
          </cell>
        </row>
        <row r="4">
          <cell r="F4" t="str">
            <v>Adolescent Community Reinforcement Approach</v>
          </cell>
          <cell r="G4">
            <v>129</v>
          </cell>
        </row>
        <row r="5">
          <cell r="F5" t="str">
            <v>Adolescent Community Reinforcement Approach Group</v>
          </cell>
          <cell r="G5">
            <v>67</v>
          </cell>
        </row>
        <row r="6">
          <cell r="F6" t="str">
            <v>Affinity 2.5 Sexual Interest Screen</v>
          </cell>
          <cell r="G6">
            <v>102</v>
          </cell>
        </row>
        <row r="7">
          <cell r="F7" t="str">
            <v>Aggression Replacement Training Group</v>
          </cell>
          <cell r="G7">
            <v>56</v>
          </cell>
        </row>
        <row r="8">
          <cell r="F8" t="str">
            <v>Anger Management Group</v>
          </cell>
          <cell r="G8">
            <v>53</v>
          </cell>
        </row>
        <row r="9">
          <cell r="F9" t="str">
            <v>Anger Management Intervention</v>
          </cell>
          <cell r="G9">
            <v>58</v>
          </cell>
        </row>
        <row r="10">
          <cell r="F10" t="str">
            <v>Biopsychosocial Diagnostic Evaluation</v>
          </cell>
          <cell r="G10">
            <v>1222</v>
          </cell>
        </row>
        <row r="11">
          <cell r="F11" t="str">
            <v>Brief Strategic Family Therapy</v>
          </cell>
          <cell r="G11">
            <v>65</v>
          </cell>
        </row>
        <row r="12">
          <cell r="F12" t="str">
            <v>Case Coordination for GREAT Program</v>
          </cell>
          <cell r="G12">
            <v>15.25</v>
          </cell>
        </row>
        <row r="13">
          <cell r="F13" t="str">
            <v>Casey Life Skills for GREAT Program</v>
          </cell>
          <cell r="G13">
            <v>66</v>
          </cell>
        </row>
        <row r="14">
          <cell r="F14" t="str">
            <v>Casey Life Skills Group for GREAT Program</v>
          </cell>
          <cell r="G14">
            <v>92</v>
          </cell>
        </row>
        <row r="15">
          <cell r="F15" t="str">
            <v>Clinical Case Consultation</v>
          </cell>
          <cell r="G15">
            <v>128</v>
          </cell>
        </row>
        <row r="16">
          <cell r="F16" t="str">
            <v>Clinical Group</v>
          </cell>
          <cell r="G16">
            <v>66</v>
          </cell>
        </row>
        <row r="17">
          <cell r="F17" t="str">
            <v>Community Stabilization Level 1</v>
          </cell>
          <cell r="G17">
            <v>40.229999999999997</v>
          </cell>
        </row>
        <row r="18">
          <cell r="F18" t="str">
            <v>Community Stabilization Level 2</v>
          </cell>
          <cell r="G18">
            <v>48.3</v>
          </cell>
        </row>
        <row r="19">
          <cell r="F19" t="str">
            <v>Community Stabilization Level 3</v>
          </cell>
          <cell r="G19">
            <v>74.86</v>
          </cell>
        </row>
        <row r="20">
          <cell r="F20" t="str">
            <v>Community Stabilization Level 4</v>
          </cell>
          <cell r="G20">
            <v>85.83</v>
          </cell>
        </row>
        <row r="21">
          <cell r="F21" t="str">
            <v>Comprehensive Relapse Prevention</v>
          </cell>
          <cell r="G21">
            <v>139</v>
          </cell>
        </row>
        <row r="22">
          <cell r="F22" t="str">
            <v>Conflict Wise</v>
          </cell>
          <cell r="G22">
            <v>75</v>
          </cell>
        </row>
        <row r="23">
          <cell r="F23" t="str">
            <v>Co-Occurring Therapy for Substance Use</v>
          </cell>
          <cell r="G23">
            <v>129</v>
          </cell>
        </row>
        <row r="24">
          <cell r="F24" t="str">
            <v>Court Appearance for Clinical Service</v>
          </cell>
          <cell r="G24">
            <v>114</v>
          </cell>
        </row>
        <row r="25">
          <cell r="F25" t="str">
            <v>Court Appearance for Evaluation</v>
          </cell>
          <cell r="G25">
            <v>153</v>
          </cell>
        </row>
        <row r="26">
          <cell r="F26" t="str">
            <v>Court Appearance for Non-Clinical Service</v>
          </cell>
          <cell r="G26">
            <v>102</v>
          </cell>
        </row>
        <row r="27">
          <cell r="F27" t="str">
            <v>Credible Messenger Mentoring</v>
          </cell>
          <cell r="G27">
            <v>65</v>
          </cell>
        </row>
        <row r="28">
          <cell r="F28" t="str">
            <v>Dialectical Behavior Therapy Group</v>
          </cell>
          <cell r="G28">
            <v>56</v>
          </cell>
        </row>
        <row r="29">
          <cell r="F29" t="str">
            <v>Dialectical Behavioral Therapy</v>
          </cell>
          <cell r="G29">
            <v>129</v>
          </cell>
        </row>
        <row r="30">
          <cell r="F30" t="str">
            <v>Diligent Search</v>
          </cell>
          <cell r="G30">
            <v>2312</v>
          </cell>
        </row>
        <row r="31">
          <cell r="F31" t="str">
            <v>Diversity, Equity &amp; Inclusion</v>
          </cell>
          <cell r="G31">
            <v>75</v>
          </cell>
        </row>
        <row r="32">
          <cell r="F32" t="str">
            <v>Evaluation Level 1</v>
          </cell>
          <cell r="G32">
            <v>382</v>
          </cell>
        </row>
        <row r="33">
          <cell r="F33" t="str">
            <v>Evaluation Level 2</v>
          </cell>
          <cell r="G33">
            <v>764</v>
          </cell>
        </row>
        <row r="34">
          <cell r="F34" t="str">
            <v>Evaluation Level 3</v>
          </cell>
          <cell r="G34">
            <v>1069</v>
          </cell>
        </row>
        <row r="35">
          <cell r="F35" t="str">
            <v>Eye Movement Desensitization and Reprocessing</v>
          </cell>
          <cell r="G35">
            <v>129</v>
          </cell>
        </row>
        <row r="36">
          <cell r="F36" t="str">
            <v>Family Centered Treatment</v>
          </cell>
          <cell r="G36">
            <v>360</v>
          </cell>
        </row>
        <row r="37">
          <cell r="F37" t="str">
            <v>Family Partnership Meeting</v>
          </cell>
          <cell r="G37">
            <v>307</v>
          </cell>
        </row>
        <row r="38">
          <cell r="F38" t="str">
            <v>Family Support Partner</v>
          </cell>
          <cell r="G38">
            <v>72</v>
          </cell>
        </row>
        <row r="39">
          <cell r="F39" t="str">
            <v>Family Support Partner with Intensive Care Coordination</v>
          </cell>
          <cell r="G39">
            <v>89</v>
          </cell>
        </row>
        <row r="40">
          <cell r="F40" t="str">
            <v>Family Therapy</v>
          </cell>
          <cell r="G40">
            <v>114</v>
          </cell>
        </row>
        <row r="41">
          <cell r="F41" t="str">
            <v>Family Therapy for Substance Use</v>
          </cell>
          <cell r="G41">
            <v>126</v>
          </cell>
        </row>
        <row r="42">
          <cell r="F42" t="str">
            <v>Family Therapy for Youth with Sexualized Behaviors</v>
          </cell>
          <cell r="G42">
            <v>139</v>
          </cell>
        </row>
        <row r="43">
          <cell r="F43" t="str">
            <v>Functional Family Therapy</v>
          </cell>
          <cell r="G43">
            <v>65</v>
          </cell>
        </row>
        <row r="44">
          <cell r="F44" t="str">
            <v>Functional Family Therapy Masters Established Team</v>
          </cell>
          <cell r="G44">
            <v>46.13</v>
          </cell>
        </row>
        <row r="45">
          <cell r="F45" t="str">
            <v>Functional Family Therapy Masters Established Team</v>
          </cell>
          <cell r="G45">
            <v>46.13</v>
          </cell>
        </row>
        <row r="46">
          <cell r="F46" t="str">
            <v>Functional Family Therapy NOVA</v>
          </cell>
          <cell r="G46">
            <v>75</v>
          </cell>
        </row>
        <row r="47">
          <cell r="F47" t="str">
            <v>Gang Intervention Service</v>
          </cell>
          <cell r="G47">
            <v>69</v>
          </cell>
        </row>
        <row r="48">
          <cell r="F48" t="str">
            <v>Girls Circle Group</v>
          </cell>
          <cell r="G48">
            <v>53</v>
          </cell>
        </row>
        <row r="49">
          <cell r="F49" t="str">
            <v>GPS Electronic Monitoring</v>
          </cell>
          <cell r="G49">
            <v>26.5</v>
          </cell>
        </row>
        <row r="50">
          <cell r="F50" t="str">
            <v>GPS Electronic Monitoring Intake</v>
          </cell>
          <cell r="G50">
            <v>51</v>
          </cell>
        </row>
        <row r="51">
          <cell r="F51" t="str">
            <v>GPS Electronic Monitoring Setup</v>
          </cell>
          <cell r="G51">
            <v>79</v>
          </cell>
        </row>
        <row r="52">
          <cell r="F52" t="str">
            <v>Group Home</v>
          </cell>
          <cell r="G52" t="str">
            <v>varies</v>
          </cell>
        </row>
        <row r="53">
          <cell r="F53" t="str">
            <v>Group Therapy for Parents of Youth with Sexualized Behaviors</v>
          </cell>
          <cell r="G53">
            <v>69</v>
          </cell>
        </row>
        <row r="54">
          <cell r="F54" t="str">
            <v>Group Therapy for Substance Use</v>
          </cell>
          <cell r="G54">
            <v>66</v>
          </cell>
        </row>
        <row r="55">
          <cell r="F55" t="str">
            <v>Group Therapy for Youth with Sexualized Behaviors</v>
          </cell>
          <cell r="G55">
            <v>69</v>
          </cell>
        </row>
        <row r="56">
          <cell r="F56" t="str">
            <v>High Fidelity Wraparound Intensive Care Coordination</v>
          </cell>
          <cell r="G56">
            <v>1283</v>
          </cell>
        </row>
        <row r="57">
          <cell r="F57" t="str">
            <v>High Fidelity Wraparound Intensive Care Coordination NOVA</v>
          </cell>
          <cell r="G57">
            <v>1476</v>
          </cell>
        </row>
        <row r="58">
          <cell r="F58" t="str">
            <v>Home-Based Services</v>
          </cell>
          <cell r="G58">
            <v>74.25</v>
          </cell>
        </row>
        <row r="59">
          <cell r="F59" t="str">
            <v>Independent Living Arrangement</v>
          </cell>
          <cell r="G59" t="str">
            <v>varies</v>
          </cell>
        </row>
        <row r="60">
          <cell r="F60" t="str">
            <v>Independent Living Parenting</v>
          </cell>
          <cell r="G60" t="str">
            <v>varies</v>
          </cell>
        </row>
        <row r="61">
          <cell r="F61" t="str">
            <v>Individual Therapy</v>
          </cell>
          <cell r="G61">
            <v>114</v>
          </cell>
        </row>
        <row r="62">
          <cell r="F62" t="str">
            <v>Individual Therapy for Substance Use</v>
          </cell>
          <cell r="G62">
            <v>126</v>
          </cell>
        </row>
        <row r="63">
          <cell r="F63" t="str">
            <v>Individual Therapy for Youth with Sexualized Behaviors</v>
          </cell>
          <cell r="G63">
            <v>139</v>
          </cell>
        </row>
        <row r="64">
          <cell r="F64" t="str">
            <v>Intensive In-Home Services</v>
          </cell>
          <cell r="G64">
            <v>74.25</v>
          </cell>
        </row>
        <row r="65">
          <cell r="F65" t="str">
            <v>Interpreter Services</v>
          </cell>
          <cell r="G65" t="str">
            <v>varies</v>
          </cell>
        </row>
        <row r="66">
          <cell r="F66" t="str">
            <v>Job-Readiness and Employment Coach</v>
          </cell>
          <cell r="G66" t="str">
            <v>varies</v>
          </cell>
        </row>
        <row r="67">
          <cell r="F67" t="str">
            <v>Job-Readiness and Employment Group</v>
          </cell>
          <cell r="G67">
            <v>56</v>
          </cell>
        </row>
        <row r="68">
          <cell r="F68" t="str">
            <v>Life Skills Coaching</v>
          </cell>
          <cell r="G68">
            <v>66</v>
          </cell>
        </row>
        <row r="69">
          <cell r="F69" t="str">
            <v>Mental Health Case Management</v>
          </cell>
          <cell r="G69">
            <v>367.31</v>
          </cell>
        </row>
        <row r="70">
          <cell r="F70" t="str">
            <v>Mental Health Skill Building</v>
          </cell>
          <cell r="G70">
            <v>112.62</v>
          </cell>
        </row>
        <row r="71">
          <cell r="F71" t="str">
            <v>Mentoring</v>
          </cell>
          <cell r="G71">
            <v>66</v>
          </cell>
        </row>
        <row r="72">
          <cell r="F72" t="str">
            <v>Mentoring Group</v>
          </cell>
          <cell r="G72">
            <v>46</v>
          </cell>
        </row>
        <row r="73">
          <cell r="F73" t="str">
            <v>Moral Reconation Therapy Group</v>
          </cell>
          <cell r="G73">
            <v>56</v>
          </cell>
        </row>
        <row r="74">
          <cell r="F74" t="str">
            <v>Multisystemic Therapy</v>
          </cell>
          <cell r="G74">
            <v>103</v>
          </cell>
        </row>
        <row r="75">
          <cell r="F75" t="str">
            <v>Multisystemic Therapy Masters Established Team</v>
          </cell>
          <cell r="G75">
            <v>61.83</v>
          </cell>
        </row>
        <row r="76">
          <cell r="F76" t="str">
            <v>Multisystemic Therapy Masters Established Team</v>
          </cell>
          <cell r="G76">
            <v>61.83</v>
          </cell>
        </row>
        <row r="77">
          <cell r="F77" t="str">
            <v>Multisystemic Therapy NOVA</v>
          </cell>
          <cell r="G77">
            <v>118</v>
          </cell>
        </row>
        <row r="78">
          <cell r="F78" t="str">
            <v>Nicotine 101</v>
          </cell>
          <cell r="G78">
            <v>75</v>
          </cell>
        </row>
        <row r="79">
          <cell r="F79" t="str">
            <v>Non-Clinical Skills Group</v>
          </cell>
          <cell r="G79">
            <v>53</v>
          </cell>
        </row>
        <row r="80">
          <cell r="F80" t="str">
            <v>Other Drugs</v>
          </cell>
          <cell r="G80">
            <v>75</v>
          </cell>
        </row>
        <row r="81">
          <cell r="F81" t="str">
            <v>Outpatient Therapy</v>
          </cell>
          <cell r="G81">
            <v>114</v>
          </cell>
        </row>
        <row r="82">
          <cell r="F82" t="str">
            <v>Parent Child Interaction Therapy</v>
          </cell>
          <cell r="G82">
            <v>126</v>
          </cell>
        </row>
        <row r="83">
          <cell r="F83" t="str">
            <v>Parent Child Interaction Therapy Certified</v>
          </cell>
          <cell r="G83">
            <v>152</v>
          </cell>
        </row>
        <row r="84">
          <cell r="F84" t="str">
            <v>Parenting Skills Group Intervention for Youth</v>
          </cell>
          <cell r="G84">
            <v>53</v>
          </cell>
        </row>
        <row r="85">
          <cell r="F85" t="str">
            <v>Parenting Skills Intervention for Youth</v>
          </cell>
          <cell r="G85">
            <v>58</v>
          </cell>
        </row>
        <row r="86">
          <cell r="F86" t="str">
            <v>Participant Material Cost</v>
          </cell>
          <cell r="G86" t="str">
            <v>varies</v>
          </cell>
        </row>
        <row r="87">
          <cell r="F87" t="str">
            <v>Pathway to Promise</v>
          </cell>
          <cell r="G87">
            <v>509</v>
          </cell>
        </row>
        <row r="88">
          <cell r="F88" t="str">
            <v>Polygraph Testing</v>
          </cell>
          <cell r="G88">
            <v>407</v>
          </cell>
        </row>
        <row r="89">
          <cell r="F89" t="str">
            <v>Psychological Administered in Spanish</v>
          </cell>
          <cell r="G89" t="str">
            <v>varies</v>
          </cell>
        </row>
        <row r="90">
          <cell r="F90" t="str">
            <v>Psychological Level 1</v>
          </cell>
          <cell r="G90">
            <v>1600</v>
          </cell>
        </row>
        <row r="91">
          <cell r="F91" t="str">
            <v>Psychological Level 2</v>
          </cell>
          <cell r="G91">
            <v>1745</v>
          </cell>
        </row>
        <row r="92">
          <cell r="F92" t="str">
            <v>Psychological Update</v>
          </cell>
          <cell r="G92">
            <v>255</v>
          </cell>
        </row>
        <row r="93">
          <cell r="F93" t="str">
            <v>Psychological with Violence Risk Assessment</v>
          </cell>
          <cell r="G93">
            <v>1883</v>
          </cell>
        </row>
        <row r="94">
          <cell r="F94" t="str">
            <v>Psycho-Sexual Evaluation</v>
          </cell>
          <cell r="G94">
            <v>1420</v>
          </cell>
        </row>
        <row r="95">
          <cell r="F95" t="str">
            <v>Psycho-Sexual Evaluation Administered in Spanish</v>
          </cell>
          <cell r="G95">
            <v>1675</v>
          </cell>
        </row>
        <row r="96">
          <cell r="F96" t="str">
            <v>Psycho-Sexual Evaluation with Psychological Testing</v>
          </cell>
          <cell r="G96">
            <v>1963</v>
          </cell>
        </row>
        <row r="97">
          <cell r="F97" t="str">
            <v>Psycho-Sexual Update</v>
          </cell>
          <cell r="G97">
            <v>193</v>
          </cell>
        </row>
        <row r="98">
          <cell r="F98" t="str">
            <v>Relapse Prevention for Substance Use</v>
          </cell>
          <cell r="G98">
            <v>126</v>
          </cell>
        </row>
        <row r="99">
          <cell r="F99" t="str">
            <v>Relapse Prevention for Youth with Sexualized Behaviors</v>
          </cell>
          <cell r="G99">
            <v>139</v>
          </cell>
        </row>
        <row r="100">
          <cell r="F100" t="str">
            <v>Residential Education</v>
          </cell>
          <cell r="G100" t="str">
            <v>varies</v>
          </cell>
        </row>
        <row r="101">
          <cell r="F101" t="str">
            <v>Residential Education GED Prep</v>
          </cell>
          <cell r="G101" t="str">
            <v>varies</v>
          </cell>
        </row>
        <row r="102">
          <cell r="F102" t="str">
            <v>Residential Education IEP</v>
          </cell>
          <cell r="G102" t="str">
            <v>varies</v>
          </cell>
        </row>
        <row r="103">
          <cell r="F103" t="str">
            <v>Residential Education Post-Secondary</v>
          </cell>
          <cell r="G103" t="str">
            <v>varies</v>
          </cell>
        </row>
        <row r="104">
          <cell r="F104" t="str">
            <v>Residential Education Post-Secondary Work Study</v>
          </cell>
          <cell r="G104" t="str">
            <v>varies</v>
          </cell>
        </row>
        <row r="105">
          <cell r="F105" t="str">
            <v>Residential One to One</v>
          </cell>
          <cell r="G105">
            <v>25.61</v>
          </cell>
        </row>
        <row r="106">
          <cell r="F106" t="str">
            <v>Residential Provider Intake</v>
          </cell>
          <cell r="G106">
            <v>75</v>
          </cell>
        </row>
        <row r="107">
          <cell r="F107" t="str">
            <v>Residential Therapies</v>
          </cell>
          <cell r="G107">
            <v>40</v>
          </cell>
        </row>
        <row r="108">
          <cell r="F108" t="str">
            <v>Residential Treatment Center</v>
          </cell>
          <cell r="G108" t="str">
            <v>varies</v>
          </cell>
        </row>
        <row r="109">
          <cell r="F109" t="str">
            <v>Respect &amp; Resolve</v>
          </cell>
          <cell r="G109">
            <v>75</v>
          </cell>
        </row>
        <row r="110">
          <cell r="F110" t="str">
            <v>Restorative Justice</v>
          </cell>
          <cell r="G110">
            <v>366</v>
          </cell>
        </row>
        <row r="111">
          <cell r="F111" t="str">
            <v>Seven Challenges</v>
          </cell>
          <cell r="G111">
            <v>129</v>
          </cell>
        </row>
        <row r="112">
          <cell r="F112" t="str">
            <v>Seven Challenges Brief</v>
          </cell>
          <cell r="G112">
            <v>129</v>
          </cell>
        </row>
        <row r="113">
          <cell r="F113" t="str">
            <v>Seven Challenges Group</v>
          </cell>
          <cell r="G113">
            <v>67</v>
          </cell>
        </row>
        <row r="114">
          <cell r="F114" t="str">
            <v>Specialized Individual Therapy</v>
          </cell>
          <cell r="G114">
            <v>129</v>
          </cell>
        </row>
        <row r="115">
          <cell r="F115" t="str">
            <v>STOPLifting</v>
          </cell>
          <cell r="G115">
            <v>75</v>
          </cell>
        </row>
        <row r="116">
          <cell r="F116" t="str">
            <v>Substance Abuse Intensive Outpatient Program</v>
          </cell>
          <cell r="G116">
            <v>266.25</v>
          </cell>
        </row>
        <row r="117">
          <cell r="F117" t="str">
            <v>Substance Use Case Management</v>
          </cell>
          <cell r="G117">
            <v>243</v>
          </cell>
        </row>
        <row r="118">
          <cell r="F118" t="str">
            <v>Substance Use Evaluation</v>
          </cell>
          <cell r="G118">
            <v>280</v>
          </cell>
        </row>
        <row r="119">
          <cell r="F119" t="str">
            <v>Summit Transitional Living Program</v>
          </cell>
          <cell r="G119">
            <v>425.39</v>
          </cell>
        </row>
        <row r="120">
          <cell r="F120" t="str">
            <v>Summit Transitional Living Program Unfilled</v>
          </cell>
          <cell r="G120">
            <v>412</v>
          </cell>
        </row>
        <row r="121">
          <cell r="F121" t="str">
            <v>Summit Transitional Living Program Unfilled Denied</v>
          </cell>
          <cell r="G121">
            <v>169.95</v>
          </cell>
        </row>
        <row r="122">
          <cell r="F122" t="str">
            <v>Supported Employment</v>
          </cell>
          <cell r="G122" t="str">
            <v>varies</v>
          </cell>
        </row>
        <row r="123">
          <cell r="F123" t="str">
            <v>THC 101</v>
          </cell>
          <cell r="G123">
            <v>75</v>
          </cell>
        </row>
        <row r="124">
          <cell r="F124" t="str">
            <v>Therapeutic Group Home</v>
          </cell>
          <cell r="G124" t="str">
            <v>varies</v>
          </cell>
        </row>
        <row r="125">
          <cell r="F125" t="str">
            <v>Therapeutic Group Home Parenting with Child</v>
          </cell>
          <cell r="G125" t="str">
            <v>varies</v>
          </cell>
        </row>
        <row r="126">
          <cell r="F126" t="str">
            <v>Therapy for Exploited Youth</v>
          </cell>
          <cell r="G126">
            <v>129</v>
          </cell>
        </row>
        <row r="127">
          <cell r="F127" t="str">
            <v>Therapy for Substance Use</v>
          </cell>
          <cell r="G127">
            <v>126</v>
          </cell>
        </row>
        <row r="128">
          <cell r="F128" t="str">
            <v>Therapy for Youth with Sexualized Behaviors</v>
          </cell>
          <cell r="G128">
            <v>139</v>
          </cell>
        </row>
        <row r="129">
          <cell r="F129" t="str">
            <v>Thinking for a Change Group</v>
          </cell>
          <cell r="G129">
            <v>56</v>
          </cell>
        </row>
        <row r="130">
          <cell r="F130" t="str">
            <v>Translation Materials</v>
          </cell>
          <cell r="G130" t="str">
            <v>varies</v>
          </cell>
        </row>
        <row r="131">
          <cell r="F131" t="str">
            <v>Transportation for GREAT Program</v>
          </cell>
          <cell r="G131">
            <v>26.5</v>
          </cell>
        </row>
        <row r="132">
          <cell r="F132" t="str">
            <v>Transportation Service</v>
          </cell>
          <cell r="G132" t="str">
            <v>varies</v>
          </cell>
        </row>
        <row r="133">
          <cell r="F133" t="str">
            <v>Trauma Focused Cognitive Behavioral Therapy</v>
          </cell>
          <cell r="G133">
            <v>129</v>
          </cell>
        </row>
        <row r="134">
          <cell r="F134" t="str">
            <v>Travel Mileage</v>
          </cell>
          <cell r="G134">
            <v>0.7</v>
          </cell>
        </row>
        <row r="135">
          <cell r="F135" t="str">
            <v>Travel Time</v>
          </cell>
          <cell r="G135">
            <v>53</v>
          </cell>
        </row>
        <row r="136">
          <cell r="F136" t="str">
            <v>Under the Influence</v>
          </cell>
          <cell r="G136">
            <v>75</v>
          </cell>
        </row>
        <row r="137">
          <cell r="F137" t="str">
            <v>Vocational Training Group</v>
          </cell>
          <cell r="G137" t="str">
            <v>varies</v>
          </cell>
        </row>
        <row r="138">
          <cell r="F138" t="str">
            <v>Vocational Training Individual</v>
          </cell>
          <cell r="G138" t="str">
            <v>varies</v>
          </cell>
        </row>
        <row r="139">
          <cell r="F139" t="str">
            <v>Vocational Training Program</v>
          </cell>
          <cell r="G139" t="str">
            <v>varies</v>
          </cell>
        </row>
        <row r="140">
          <cell r="F140" t="str">
            <v>Youth Stipend Fee</v>
          </cell>
          <cell r="G140" t="str">
            <v>varies</v>
          </cell>
        </row>
        <row r="141">
          <cell r="F141" t="str">
            <v>Youth Stipend Wage</v>
          </cell>
          <cell r="G141">
            <v>12.41</v>
          </cell>
        </row>
        <row r="142">
          <cell r="F142" t="str">
            <v>Youth with Sexualized Behaviors Case Coordination</v>
          </cell>
          <cell r="G142">
            <v>139</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I1" zoomScale="80" zoomScaleNormal="80" workbookViewId="0">
      <pane ySplit="10" topLeftCell="A11" activePane="bottomLeft" state="frozen"/>
      <selection pane="bottomLeft" activeCell="S10" sqref="S10"/>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664062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09" t="s">
        <v>401</v>
      </c>
      <c r="K2" s="310"/>
      <c r="L2" s="310"/>
      <c r="M2" s="310"/>
      <c r="N2" s="310"/>
      <c r="O2" s="310"/>
      <c r="P2" s="31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36">
        <v>45839</v>
      </c>
      <c r="K3" s="337"/>
      <c r="L3" s="337"/>
      <c r="M3" s="337"/>
      <c r="N3" s="337"/>
      <c r="O3" s="337"/>
      <c r="P3" s="33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12" t="s">
        <v>0</v>
      </c>
      <c r="K4" s="313"/>
      <c r="L4" s="320"/>
      <c r="M4" s="321"/>
      <c r="N4" s="321"/>
      <c r="O4" s="321"/>
      <c r="P4" s="32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14"/>
      <c r="K5" s="313"/>
      <c r="L5" s="320"/>
      <c r="M5" s="321"/>
      <c r="N5" s="321"/>
      <c r="O5" s="321"/>
      <c r="P5" s="32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15" t="s">
        <v>1</v>
      </c>
      <c r="K6" s="313"/>
      <c r="L6" s="318">
        <f>SUM(L10:L509)</f>
        <v>0</v>
      </c>
      <c r="M6" s="313"/>
      <c r="N6" s="327" t="s">
        <v>2</v>
      </c>
      <c r="O6" s="323">
        <f>SUM(O10:O509)</f>
        <v>0</v>
      </c>
      <c r="P6" s="32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16"/>
      <c r="K7" s="317"/>
      <c r="L7" s="319"/>
      <c r="M7" s="317"/>
      <c r="N7" s="328"/>
      <c r="O7" s="325"/>
      <c r="P7" s="32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29" t="s">
        <v>201</v>
      </c>
      <c r="F9" s="330"/>
      <c r="G9" s="330"/>
      <c r="H9" s="331"/>
      <c r="I9" s="247"/>
      <c r="J9" s="248"/>
      <c r="K9" s="248"/>
      <c r="L9" s="329" t="s">
        <v>202</v>
      </c>
      <c r="M9" s="330"/>
      <c r="N9" s="330"/>
      <c r="O9" s="330"/>
      <c r="P9" s="330"/>
      <c r="Q9" s="331"/>
      <c r="R9" s="242" t="s">
        <v>342</v>
      </c>
      <c r="S9" s="333" t="s">
        <v>203</v>
      </c>
      <c r="T9" s="334"/>
      <c r="U9" s="334"/>
      <c r="V9" s="335"/>
      <c r="W9" s="276" t="s">
        <v>204</v>
      </c>
      <c r="X9" s="115"/>
      <c r="Y9" s="332" t="s">
        <v>200</v>
      </c>
      <c r="Z9" s="332"/>
      <c r="AA9" s="332"/>
      <c r="AB9" s="332"/>
      <c r="AC9" s="332"/>
      <c r="AD9" s="332"/>
      <c r="AE9" s="332"/>
      <c r="AF9" s="33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294</v>
      </c>
      <c r="B10" s="135" t="s">
        <v>298</v>
      </c>
      <c r="C10" s="135" t="s">
        <v>299</v>
      </c>
      <c r="D10" s="135" t="s">
        <v>300</v>
      </c>
      <c r="E10" s="249" t="s">
        <v>4</v>
      </c>
      <c r="F10" s="249" t="s">
        <v>5</v>
      </c>
      <c r="G10" s="249" t="s">
        <v>6</v>
      </c>
      <c r="H10" s="250" t="s">
        <v>133</v>
      </c>
      <c r="I10" s="251" t="s">
        <v>8</v>
      </c>
      <c r="J10" s="251" t="s">
        <v>9</v>
      </c>
      <c r="K10" s="251" t="s">
        <v>551</v>
      </c>
      <c r="L10" s="252" t="s">
        <v>1</v>
      </c>
      <c r="M10" s="253" t="s">
        <v>10</v>
      </c>
      <c r="N10" s="254" t="s">
        <v>11</v>
      </c>
      <c r="O10" s="253" t="s">
        <v>12</v>
      </c>
      <c r="P10" s="255" t="s">
        <v>351</v>
      </c>
      <c r="Q10" s="256" t="s">
        <v>350</v>
      </c>
      <c r="R10" s="243" t="s">
        <v>343</v>
      </c>
      <c r="S10" s="244" t="s">
        <v>399</v>
      </c>
      <c r="T10" s="245" t="s">
        <v>186</v>
      </c>
      <c r="U10" s="246" t="s">
        <v>188</v>
      </c>
      <c r="V10" s="245" t="s">
        <v>187</v>
      </c>
      <c r="W10" s="264" t="s">
        <v>17</v>
      </c>
      <c r="X10" s="116"/>
      <c r="Y10" s="118" t="s">
        <v>205</v>
      </c>
      <c r="Z10" s="91" t="s">
        <v>224</v>
      </c>
      <c r="AA10" s="91" t="s">
        <v>195</v>
      </c>
      <c r="AB10" s="99" t="s">
        <v>199</v>
      </c>
      <c r="AC10" s="89" t="s">
        <v>197</v>
      </c>
      <c r="AD10" s="91" t="s">
        <v>198</v>
      </c>
      <c r="AE10" s="91" t="s">
        <v>187</v>
      </c>
      <c r="AF10" s="91" t="s">
        <v>196</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E11:I510">
    <cfRule type="expression" dxfId="11" priority="8" stopIfTrue="1">
      <formula>BN11="P"</formula>
    </cfRule>
  </conditionalFormatting>
  <conditionalFormatting sqref="K11:K510">
    <cfRule type="expression" dxfId="10" priority="1">
      <formula>AND($E11&lt;&gt;"",$K11="")</formula>
    </cfRule>
    <cfRule type="expression" dxfId="9" priority="2" stopIfTrue="1">
      <formula>BT11="P"</formula>
    </cfRule>
  </conditionalFormatting>
  <conditionalFormatting sqref="L11:L510">
    <cfRule type="expression" dxfId="8" priority="94" stopIfTrue="1">
      <formula>BT11="P"</formula>
    </cfRule>
    <cfRule type="expression" dxfId="7" priority="109" stopIfTrue="1">
      <formula>IF(#REF!&gt;0,#REF!="-",)</formula>
    </cfRule>
  </conditionalFormatting>
  <conditionalFormatting sqref="T11:T510">
    <cfRule type="expression" dxfId="6" priority="20" stopIfTrue="1">
      <formula>AC11="P"</formula>
    </cfRule>
  </conditionalFormatting>
  <conditionalFormatting sqref="U11">
    <cfRule type="expression" dxfId="5" priority="117" stopIfTrue="1">
      <formula>AE11="P"</formula>
    </cfRule>
  </conditionalFormatting>
  <conditionalFormatting sqref="U11:U510">
    <cfRule type="expression" dxfId="4" priority="30" stopIfTrue="1">
      <formula>AB11="P"</formula>
    </cfRule>
  </conditionalFormatting>
  <conditionalFormatting sqref="U12:U510">
    <cfRule type="expression" dxfId="3" priority="22" stopIfTrue="1">
      <formula>AE12="P"</formula>
    </cfRule>
  </conditionalFormatting>
  <conditionalFormatting sqref="V11:V510">
    <cfRule type="expression" dxfId="2"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28"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664354C1-2133-454A-B117-1A26D02E7280}">
          <x14:formula1>
            <xm:f>Lists!$D$69:$D$80</xm:f>
          </x14:formula1>
          <xm:sqref>T11:T510</xm:sqref>
        </x14:dataValidation>
        <x14:dataValidation type="list" allowBlank="1" showInputMessage="1" showErrorMessage="1" xr:uid="{CD50E02F-4825-4FBD-B0B6-26B0251AB46D}">
          <x14:formula1>
            <xm:f>Lists!$S$4:$S$230</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45839</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207</v>
      </c>
      <c r="E5" s="88" t="s">
        <v>208</v>
      </c>
      <c r="F5" s="109" t="s">
        <v>209</v>
      </c>
      <c r="G5" s="110" t="s">
        <v>210</v>
      </c>
      <c r="H5" s="109" t="s">
        <v>212</v>
      </c>
      <c r="I5" s="88" t="s">
        <v>211</v>
      </c>
    </row>
    <row r="6" spans="1:9" ht="15.6" x14ac:dyDescent="0.3">
      <c r="A6" s="145" t="s">
        <v>206</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177</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45839</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207</v>
      </c>
      <c r="E5" s="88" t="s">
        <v>208</v>
      </c>
      <c r="F5" s="109" t="s">
        <v>209</v>
      </c>
      <c r="G5" s="110" t="s">
        <v>210</v>
      </c>
      <c r="H5" s="109" t="s">
        <v>212</v>
      </c>
      <c r="I5" s="88" t="s">
        <v>211</v>
      </c>
    </row>
    <row r="6" spans="1:9" ht="15.6" x14ac:dyDescent="0.3">
      <c r="A6" s="120" t="s">
        <v>206</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153</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45839</v>
      </c>
      <c r="H3" s="342"/>
      <c r="I3" s="32"/>
    </row>
    <row r="4" spans="1:9" ht="5.25" customHeight="1" x14ac:dyDescent="0.3">
      <c r="A4" s="151"/>
      <c r="B4" s="152"/>
      <c r="C4" s="152"/>
      <c r="D4" s="152"/>
      <c r="E4" s="152"/>
      <c r="F4" s="152"/>
      <c r="G4" s="152"/>
      <c r="H4" s="152"/>
      <c r="I4" s="153"/>
    </row>
    <row r="5" spans="1:9" ht="46.8" x14ac:dyDescent="0.3">
      <c r="A5" s="105" t="s">
        <v>223</v>
      </c>
      <c r="B5" s="106" t="s">
        <v>1</v>
      </c>
      <c r="C5" s="107" t="s">
        <v>12</v>
      </c>
      <c r="D5" s="108" t="s">
        <v>207</v>
      </c>
      <c r="E5" s="88" t="s">
        <v>208</v>
      </c>
      <c r="F5" s="109" t="s">
        <v>209</v>
      </c>
      <c r="G5" s="110" t="s">
        <v>210</v>
      </c>
      <c r="H5" s="109" t="s">
        <v>212</v>
      </c>
      <c r="I5" s="88" t="s">
        <v>211</v>
      </c>
    </row>
    <row r="6" spans="1:9" ht="15.6" x14ac:dyDescent="0.3">
      <c r="A6" s="120" t="s">
        <v>206</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217</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216</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workbookViewId="0">
      <pane ySplit="6" topLeftCell="A19" activePane="bottomLeft" state="frozen"/>
      <selection activeCell="C50" sqref="C50"/>
      <selection pane="bottomLeft" activeCell="C2" sqref="C1:C1048576"/>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45839</v>
      </c>
      <c r="H3" s="342"/>
      <c r="I3" s="32"/>
    </row>
    <row r="4" spans="1:11" ht="5.25" customHeight="1" x14ac:dyDescent="0.3">
      <c r="A4" s="151"/>
      <c r="B4" s="152"/>
      <c r="C4" s="190"/>
      <c r="D4" s="152"/>
      <c r="E4" s="152"/>
      <c r="F4" s="152"/>
      <c r="G4" s="152"/>
      <c r="H4" s="152"/>
      <c r="I4" s="153"/>
    </row>
    <row r="5" spans="1:11" ht="46.8" x14ac:dyDescent="0.3">
      <c r="A5" s="135" t="s">
        <v>297</v>
      </c>
      <c r="B5" s="138" t="s">
        <v>296</v>
      </c>
      <c r="C5" s="191" t="s">
        <v>185</v>
      </c>
      <c r="D5" s="105" t="s">
        <v>295</v>
      </c>
      <c r="E5" s="130" t="s">
        <v>5</v>
      </c>
      <c r="F5" s="130" t="s">
        <v>6</v>
      </c>
      <c r="G5" s="130" t="s">
        <v>9</v>
      </c>
      <c r="H5" s="131" t="s">
        <v>357</v>
      </c>
      <c r="I5" s="108" t="s">
        <v>184</v>
      </c>
      <c r="J5" s="110" t="s">
        <v>188</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IF(B7=0,"",VLOOKUP($B7,Activity!$A:$AW,19,FALSE))</f>
        <v/>
      </c>
      <c r="D7" s="140" t="str">
        <f>IF(B7=0,"",VLOOKUP($B7,Activity!$A:$V,8,FALSE))</f>
        <v/>
      </c>
      <c r="E7" s="140" t="str">
        <f>IF(B7=0,"",VLOOKUP($B7,Activity!$A:$V,6,FALSE))</f>
        <v/>
      </c>
      <c r="F7" s="140" t="str">
        <f>IF(B7=0,"",VLOOKUP($B7,Activity!$A:$V,7,FALSE))</f>
        <v/>
      </c>
      <c r="G7" s="140" t="str">
        <f>IF(B7=0,"",VLOOKUP($B7,Activity!$A:$V,10,FALSE))</f>
        <v/>
      </c>
      <c r="H7" s="141" t="e">
        <f>IF(G7=0,"",VLOOKUP($B7,Activity!$A:$V,17,FALSE))</f>
        <v>#N/A</v>
      </c>
      <c r="I7" s="141" t="str">
        <f>IF(B7=0,"",VLOOKUP($B7,Activity!$A:$V,19,FALSE))</f>
        <v/>
      </c>
      <c r="J7" s="140" t="str">
        <f>IF(B7=0,"",IF(VLOOKUP($B7,Activity!$A:$V,21,FALSE)=0,"",VLOOKUP($B7,Activity!$A:$V,21,FALSE)))</f>
        <v/>
      </c>
      <c r="K7" s="140" t="str">
        <f>IF(B7=0,"",IF(VLOOKUP($B7,Activity!$A:$W,22,FALSE)=0,"",VLOOKUP($B7,Activity!$A:$W,22,FALSE)))</f>
        <v/>
      </c>
    </row>
    <row r="8" spans="1:11" x14ac:dyDescent="0.3">
      <c r="A8" s="140">
        <f t="shared" ref="A8:A22" si="0">A7+1</f>
        <v>2</v>
      </c>
      <c r="B8" s="140">
        <f>_xlfn.MAXIFS(Activity!A:A,Activity!D:D,A8,Activity!S:S,"Yes")</f>
        <v>0</v>
      </c>
      <c r="C8" s="141" t="str">
        <f>IF(B8=0,"",VLOOKUP($B8,Activity!$A:$AW,19,FALSE))</f>
        <v/>
      </c>
      <c r="D8" s="140" t="str">
        <f>IF(B8=0,"",VLOOKUP($B8,Activity!$A:$V,8,FALSE))</f>
        <v/>
      </c>
      <c r="E8" s="140" t="str">
        <f>IF(B8=0,"",VLOOKUP($B8,Activity!$A:$V,6,FALSE))</f>
        <v/>
      </c>
      <c r="F8" s="140" t="str">
        <f>IF(B8=0,"",VLOOKUP($B8,Activity!$A:$V,7,FALSE))</f>
        <v/>
      </c>
      <c r="G8" s="140" t="str">
        <f>IF(B8=0,"",VLOOKUP($B8,Activity!$A:$V,10,FALSE))</f>
        <v/>
      </c>
      <c r="H8" s="141" t="e">
        <f>IF(G8=0,"",VLOOKUP($B8,Activity!$A:$V,17,FALSE))</f>
        <v>#N/A</v>
      </c>
      <c r="I8" s="141" t="str">
        <f>IF(B8=0,"",VLOOKUP($B8,Activity!$A:$V,19,FALSE))</f>
        <v/>
      </c>
      <c r="J8" s="140" t="str">
        <f>IF(B8=0,"",IF(VLOOKUP($B8,Activity!$A:$V,21,FALSE)=0,"",VLOOKUP($B8,Activity!$A:$V,21,FALSE)))</f>
        <v/>
      </c>
      <c r="K8" s="140" t="str">
        <f>IF(B8=0,"",IF(VLOOKUP($B8,Activity!$A:$W,22,FALSE)=0,"",VLOOKUP($B8,Activity!$A:$W,22,FALSE)))</f>
        <v/>
      </c>
    </row>
    <row r="9" spans="1:11" x14ac:dyDescent="0.3">
      <c r="A9" s="140">
        <f t="shared" si="0"/>
        <v>3</v>
      </c>
      <c r="B9" s="140">
        <f>_xlfn.MAXIFS(Activity!A:A,Activity!D:D,A9,Activity!S:S,"Yes")</f>
        <v>0</v>
      </c>
      <c r="C9" s="141" t="str">
        <f>IF(B9=0,"",VLOOKUP($B9,Activity!$A:$AW,19,FALSE))</f>
        <v/>
      </c>
      <c r="D9" s="140" t="str">
        <f>IF(B9=0,"",VLOOKUP($B9,Activity!$A:$V,8,FALSE))</f>
        <v/>
      </c>
      <c r="E9" s="140" t="str">
        <f>IF(B9=0,"",VLOOKUP($B9,Activity!$A:$V,6,FALSE))</f>
        <v/>
      </c>
      <c r="F9" s="140" t="str">
        <f>IF(B9=0,"",VLOOKUP($B9,Activity!$A:$V,7,FALSE))</f>
        <v/>
      </c>
      <c r="G9" s="140" t="str">
        <f>IF(B9=0,"",VLOOKUP($B9,Activity!$A:$V,10,FALSE))</f>
        <v/>
      </c>
      <c r="H9" s="141" t="e">
        <f>IF(G9=0,"",VLOOKUP($B9,Activity!$A:$V,17,FALSE))</f>
        <v>#N/A</v>
      </c>
      <c r="I9" s="141" t="str">
        <f>IF(B9=0,"",VLOOKUP($B9,Activity!$A:$V,19,FALSE))</f>
        <v/>
      </c>
      <c r="J9" s="140" t="str">
        <f>IF(B9=0,"",IF(VLOOKUP($B9,Activity!$A:$V,21,FALSE)=0,"",VLOOKUP($B9,Activity!$A:$V,21,FALSE)))</f>
        <v/>
      </c>
      <c r="K9" s="140" t="str">
        <f>IF(B9=0,"",IF(VLOOKUP($B9,Activity!$A:$W,22,FALSE)=0,"",VLOOKUP($B9,Activity!$A:$W,22,FALSE)))</f>
        <v/>
      </c>
    </row>
    <row r="10" spans="1:11" x14ac:dyDescent="0.3">
      <c r="A10" s="140">
        <f t="shared" si="0"/>
        <v>4</v>
      </c>
      <c r="B10" s="140">
        <f>_xlfn.MAXIFS(Activity!A:A,Activity!D:D,A10,Activity!S:S,"Yes")</f>
        <v>0</v>
      </c>
      <c r="C10" s="141" t="str">
        <f>IF(B10=0,"",VLOOKUP($B10,Activity!$A:$AW,19,FALSE))</f>
        <v/>
      </c>
      <c r="D10" s="140" t="str">
        <f>IF(B10=0,"",VLOOKUP($B10,Activity!$A:$V,8,FALSE))</f>
        <v/>
      </c>
      <c r="E10" s="140" t="str">
        <f>IF(B10=0,"",VLOOKUP($B10,Activity!$A:$V,6,FALSE))</f>
        <v/>
      </c>
      <c r="F10" s="140" t="str">
        <f>IF(B10=0,"",VLOOKUP($B10,Activity!$A:$V,7,FALSE))</f>
        <v/>
      </c>
      <c r="G10" s="140" t="str">
        <f>IF(B10=0,"",VLOOKUP($B10,Activity!$A:$V,10,FALSE))</f>
        <v/>
      </c>
      <c r="H10" s="141" t="e">
        <f>IF(G10=0,"",VLOOKUP($B10,Activity!$A:$V,17,FALSE))</f>
        <v>#N/A</v>
      </c>
      <c r="I10" s="141" t="str">
        <f>IF(B10=0,"",VLOOKUP($B10,Activity!$A:$V,19,FALSE))</f>
        <v/>
      </c>
      <c r="J10" s="140" t="str">
        <f>IF(B10=0,"",IF(VLOOKUP($B10,Activity!$A:$V,21,FALSE)=0,"",VLOOKUP($B10,Activity!$A:$V,21,FALSE)))</f>
        <v/>
      </c>
      <c r="K10" s="140" t="str">
        <f>IF(B10=0,"",IF(VLOOKUP($B10,Activity!$A:$W,22,FALSE)=0,"",VLOOKUP($B10,Activity!$A:$W,22,FALSE)))</f>
        <v/>
      </c>
    </row>
    <row r="11" spans="1:11" x14ac:dyDescent="0.3">
      <c r="A11" s="140">
        <f t="shared" si="0"/>
        <v>5</v>
      </c>
      <c r="B11" s="140">
        <f>_xlfn.MAXIFS(Activity!A:A,Activity!D:D,A11,Activity!S:S,"Yes")</f>
        <v>0</v>
      </c>
      <c r="C11" s="141" t="str">
        <f>IF(B11=0,"",VLOOKUP($B11,Activity!$A:$AW,19,FALSE))</f>
        <v/>
      </c>
      <c r="D11" s="140" t="str">
        <f>IF(B11=0,"",VLOOKUP($B11,Activity!$A:$V,8,FALSE))</f>
        <v/>
      </c>
      <c r="E11" s="140" t="str">
        <f>IF(B11=0,"",VLOOKUP($B11,Activity!$A:$V,6,FALSE))</f>
        <v/>
      </c>
      <c r="F11" s="140" t="str">
        <f>IF(B11=0,"",VLOOKUP($B11,Activity!$A:$V,7,FALSE))</f>
        <v/>
      </c>
      <c r="G11" s="140" t="str">
        <f>IF(B11=0,"",VLOOKUP($B11,Activity!$A:$V,10,FALSE))</f>
        <v/>
      </c>
      <c r="H11" s="141" t="e">
        <f>IF(G11=0,"",VLOOKUP($B11,Activity!$A:$V,17,FALSE))</f>
        <v>#N/A</v>
      </c>
      <c r="I11" s="141" t="str">
        <f>IF(B11=0,"",VLOOKUP($B11,Activity!$A:$V,19,FALSE))</f>
        <v/>
      </c>
      <c r="J11" s="140" t="str">
        <f>IF(B11=0,"",IF(VLOOKUP($B11,Activity!$A:$V,21,FALSE)=0,"",VLOOKUP($B11,Activity!$A:$V,21,FALSE)))</f>
        <v/>
      </c>
      <c r="K11" s="140" t="str">
        <f>IF(B11=0,"",IF(VLOOKUP($B11,Activity!$A:$W,22,FALSE)=0,"",VLOOKUP($B11,Activity!$A:$W,22,FALSE)))</f>
        <v/>
      </c>
    </row>
    <row r="12" spans="1:11" x14ac:dyDescent="0.3">
      <c r="A12" s="140">
        <f t="shared" si="0"/>
        <v>6</v>
      </c>
      <c r="B12" s="140">
        <f>_xlfn.MAXIFS(Activity!A:A,Activity!D:D,A12,Activity!S:S,"Yes")</f>
        <v>0</v>
      </c>
      <c r="C12" s="141" t="str">
        <f>IF(B12=0,"",VLOOKUP($B12,Activity!$A:$AW,19,FALSE))</f>
        <v/>
      </c>
      <c r="D12" s="140" t="str">
        <f>IF(B12=0,"",VLOOKUP($B12,Activity!$A:$V,8,FALSE))</f>
        <v/>
      </c>
      <c r="E12" s="140" t="str">
        <f>IF(B12=0,"",VLOOKUP($B12,Activity!$A:$V,6,FALSE))</f>
        <v/>
      </c>
      <c r="F12" s="140" t="str">
        <f>IF(B12=0,"",VLOOKUP($B12,Activity!$A:$V,7,FALSE))</f>
        <v/>
      </c>
      <c r="G12" s="140" t="str">
        <f>IF(B12=0,"",VLOOKUP($B12,Activity!$A:$V,10,FALSE))</f>
        <v/>
      </c>
      <c r="H12" s="141" t="e">
        <f>IF(G12=0,"",VLOOKUP($B12,Activity!$A:$V,17,FALSE))</f>
        <v>#N/A</v>
      </c>
      <c r="I12" s="141" t="str">
        <f>IF(B12=0,"",VLOOKUP($B12,Activity!$A:$V,19,FALSE))</f>
        <v/>
      </c>
      <c r="J12" s="140" t="str">
        <f>IF(B12=0,"",IF(VLOOKUP($B12,Activity!$A:$V,21,FALSE)=0,"",VLOOKUP($B12,Activity!$A:$V,21,FALSE)))</f>
        <v/>
      </c>
      <c r="K12" s="140" t="str">
        <f>IF(B12=0,"",IF(VLOOKUP($B12,Activity!$A:$W,22,FALSE)=0,"",VLOOKUP($B12,Activity!$A:$W,22,FALSE)))</f>
        <v/>
      </c>
    </row>
    <row r="13" spans="1:11" x14ac:dyDescent="0.3">
      <c r="A13" s="140">
        <f t="shared" si="0"/>
        <v>7</v>
      </c>
      <c r="B13" s="140">
        <f>_xlfn.MAXIFS(Activity!A:A,Activity!D:D,A13,Activity!S:S,"Yes")</f>
        <v>0</v>
      </c>
      <c r="C13" s="141" t="str">
        <f>IF(B13=0,"",VLOOKUP($B13,Activity!$A:$AW,19,FALSE))</f>
        <v/>
      </c>
      <c r="D13" s="140" t="str">
        <f>IF(B13=0,"",VLOOKUP($B13,Activity!$A:$V,8,FALSE))</f>
        <v/>
      </c>
      <c r="E13" s="140" t="str">
        <f>IF(B13=0,"",VLOOKUP($B13,Activity!$A:$V,6,FALSE))</f>
        <v/>
      </c>
      <c r="F13" s="140" t="str">
        <f>IF(B13=0,"",VLOOKUP($B13,Activity!$A:$V,7,FALSE))</f>
        <v/>
      </c>
      <c r="G13" s="140" t="str">
        <f>IF(B13=0,"",VLOOKUP($B13,Activity!$A:$V,10,FALSE))</f>
        <v/>
      </c>
      <c r="H13" s="141" t="e">
        <f>IF(G13=0,"",VLOOKUP($B13,Activity!$A:$V,17,FALSE))</f>
        <v>#N/A</v>
      </c>
      <c r="I13" s="141" t="str">
        <f>IF(B13=0,"",VLOOKUP($B13,Activity!$A:$V,19,FALSE))</f>
        <v/>
      </c>
      <c r="J13" s="140" t="str">
        <f>IF(B13=0,"",IF(VLOOKUP($B13,Activity!$A:$V,21,FALSE)=0,"",VLOOKUP($B13,Activity!$A:$V,21,FALSE)))</f>
        <v/>
      </c>
      <c r="K13" s="140" t="str">
        <f>IF(B13=0,"",IF(VLOOKUP($B13,Activity!$A:$W,22,FALSE)=0,"",VLOOKUP($B13,Activity!$A:$W,22,FALSE)))</f>
        <v/>
      </c>
    </row>
    <row r="14" spans="1:11" x14ac:dyDescent="0.3">
      <c r="A14" s="140">
        <f t="shared" si="0"/>
        <v>8</v>
      </c>
      <c r="B14" s="140">
        <f>_xlfn.MAXIFS(Activity!A:A,Activity!D:D,A14,Activity!S:S,"Yes")</f>
        <v>0</v>
      </c>
      <c r="C14" s="141" t="str">
        <f>IF(B14=0,"",VLOOKUP($B14,Activity!$A:$AW,19,FALSE))</f>
        <v/>
      </c>
      <c r="D14" s="140" t="str">
        <f>IF(B14=0,"",VLOOKUP($B14,Activity!$A:$V,8,FALSE))</f>
        <v/>
      </c>
      <c r="E14" s="140" t="str">
        <f>IF(B14=0,"",VLOOKUP($B14,Activity!$A:$V,6,FALSE))</f>
        <v/>
      </c>
      <c r="F14" s="140" t="str">
        <f>IF(B14=0,"",VLOOKUP($B14,Activity!$A:$V,7,FALSE))</f>
        <v/>
      </c>
      <c r="G14" s="140" t="str">
        <f>IF(B14=0,"",VLOOKUP($B14,Activity!$A:$V,10,FALSE))</f>
        <v/>
      </c>
      <c r="H14" s="141" t="e">
        <f>IF(G14=0,"",VLOOKUP($B14,Activity!$A:$V,17,FALSE))</f>
        <v>#N/A</v>
      </c>
      <c r="I14" s="141" t="str">
        <f>IF(B14=0,"",VLOOKUP($B14,Activity!$A:$V,19,FALSE))</f>
        <v/>
      </c>
      <c r="J14" s="140" t="str">
        <f>IF(B14=0,"",IF(VLOOKUP($B14,Activity!$A:$V,21,FALSE)=0,"",VLOOKUP($B14,Activity!$A:$V,21,FALSE)))</f>
        <v/>
      </c>
      <c r="K14" s="140" t="str">
        <f>IF(B14=0,"",IF(VLOOKUP($B14,Activity!$A:$W,22,FALSE)=0,"",VLOOKUP($B14,Activity!$A:$W,22,FALSE)))</f>
        <v/>
      </c>
    </row>
    <row r="15" spans="1:11" x14ac:dyDescent="0.3">
      <c r="A15" s="140">
        <f t="shared" si="0"/>
        <v>9</v>
      </c>
      <c r="B15" s="140">
        <f>_xlfn.MAXIFS(Activity!A:A,Activity!D:D,A15,Activity!S:S,"Yes")</f>
        <v>0</v>
      </c>
      <c r="C15" s="141" t="str">
        <f>IF(B15=0,"",VLOOKUP($B15,Activity!$A:$AW,19,FALSE))</f>
        <v/>
      </c>
      <c r="D15" s="140" t="str">
        <f>IF(B15=0,"",VLOOKUP($B15,Activity!$A:$V,8,FALSE))</f>
        <v/>
      </c>
      <c r="E15" s="140" t="str">
        <f>IF(B15=0,"",VLOOKUP($B15,Activity!$A:$V,6,FALSE))</f>
        <v/>
      </c>
      <c r="F15" s="140" t="str">
        <f>IF(B15=0,"",VLOOKUP($B15,Activity!$A:$V,7,FALSE))</f>
        <v/>
      </c>
      <c r="G15" s="140" t="str">
        <f>IF(B15=0,"",VLOOKUP($B15,Activity!$A:$V,10,FALSE))</f>
        <v/>
      </c>
      <c r="H15" s="141" t="e">
        <f>IF(G15=0,"",VLOOKUP($B15,Activity!$A:$V,17,FALSE))</f>
        <v>#N/A</v>
      </c>
      <c r="I15" s="141" t="str">
        <f>IF(B15=0,"",VLOOKUP($B15,Activity!$A:$V,19,FALSE))</f>
        <v/>
      </c>
      <c r="J15" s="140" t="str">
        <f>IF(B15=0,"",IF(VLOOKUP($B15,Activity!$A:$V,21,FALSE)=0,"",VLOOKUP($B15,Activity!$A:$V,21,FALSE)))</f>
        <v/>
      </c>
      <c r="K15" s="140" t="str">
        <f>IF(B15=0,"",IF(VLOOKUP($B15,Activity!$A:$W,22,FALSE)=0,"",VLOOKUP($B15,Activity!$A:$W,22,FALSE)))</f>
        <v/>
      </c>
    </row>
    <row r="16" spans="1:11" x14ac:dyDescent="0.3">
      <c r="A16" s="140">
        <f t="shared" si="0"/>
        <v>10</v>
      </c>
      <c r="B16" s="140">
        <f>_xlfn.MAXIFS(Activity!A:A,Activity!D:D,A16,Activity!S:S,"Yes")</f>
        <v>0</v>
      </c>
      <c r="C16" s="141" t="str">
        <f>IF(B16=0,"",VLOOKUP($B16,Activity!$A:$AW,19,FALSE))</f>
        <v/>
      </c>
      <c r="D16" s="140" t="str">
        <f>IF(B16=0,"",VLOOKUP($B16,Activity!$A:$V,8,FALSE))</f>
        <v/>
      </c>
      <c r="E16" s="140" t="str">
        <f>IF(B16=0,"",VLOOKUP($B16,Activity!$A:$V,6,FALSE))</f>
        <v/>
      </c>
      <c r="F16" s="140" t="str">
        <f>IF(B16=0,"",VLOOKUP($B16,Activity!$A:$V,7,FALSE))</f>
        <v/>
      </c>
      <c r="G16" s="140" t="str">
        <f>IF(B16=0,"",VLOOKUP($B16,Activity!$A:$V,10,FALSE))</f>
        <v/>
      </c>
      <c r="H16" s="141" t="e">
        <f>IF(G17=0,"",VLOOKUP($B17,Activity!$A:$V,17,FALSE))</f>
        <v>#N/A</v>
      </c>
      <c r="I16" s="141" t="str">
        <f>IF(B16=0,"",VLOOKUP($B16,Activity!$A:$V,19,FALSE))</f>
        <v/>
      </c>
      <c r="J16" s="140" t="str">
        <f>IF(B16=0,"",IF(VLOOKUP($B16,Activity!$A:$V,21,FALSE)=0,"",VLOOKUP($B16,Activity!$A:$V,21,FALSE)))</f>
        <v/>
      </c>
      <c r="K16" s="140" t="str">
        <f>IF(B16=0,"",IF(VLOOKUP($B16,Activity!$A:$W,22,FALSE)=0,"",VLOOKUP($B16,Activity!$A:$W,22,FALSE)))</f>
        <v/>
      </c>
    </row>
    <row r="17" spans="1:11" x14ac:dyDescent="0.3">
      <c r="A17" s="140">
        <f t="shared" si="0"/>
        <v>11</v>
      </c>
      <c r="B17" s="140">
        <f>_xlfn.MAXIFS(Activity!A:A,Activity!D:D,A17,Activity!S:S,"Yes")</f>
        <v>0</v>
      </c>
      <c r="C17" s="141" t="str">
        <f>IF(B17=0,"",VLOOKUP($B17,Activity!$A:$AW,19,FALSE))</f>
        <v/>
      </c>
      <c r="D17" s="140" t="str">
        <f>IF(B17=0,"",VLOOKUP($B17,Activity!$A:$V,8,FALSE))</f>
        <v/>
      </c>
      <c r="E17" s="140" t="str">
        <f>IF(B17=0,"",VLOOKUP($B17,Activity!$A:$V,6,FALSE))</f>
        <v/>
      </c>
      <c r="F17" s="140" t="str">
        <f>IF(B17=0,"",VLOOKUP($B17,Activity!$A:$V,7,FALSE))</f>
        <v/>
      </c>
      <c r="G17" s="140" t="str">
        <f>IF(B17=0,"",VLOOKUP($B17,Activity!$A:$V,10,FALSE))</f>
        <v/>
      </c>
      <c r="H17" s="141" t="e">
        <f>IF(G17=0,"",VLOOKUP($B17,Activity!$A:$V,17,FALSE))</f>
        <v>#N/A</v>
      </c>
      <c r="I17" s="141" t="str">
        <f>IF(B17=0,"",VLOOKUP($B17,Activity!$A:$V,19,FALSE))</f>
        <v/>
      </c>
      <c r="J17" s="140" t="str">
        <f>IF(B17=0,"",IF(VLOOKUP($B17,Activity!$A:$V,21,FALSE)=0,"",VLOOKUP($B17,Activity!$A:$V,21,FALSE)))</f>
        <v/>
      </c>
      <c r="K17" s="140" t="str">
        <f>IF(B17=0,"",IF(VLOOKUP($B17,Activity!$A:$W,22,FALSE)=0,"",VLOOKUP($B17,Activity!$A:$W,22,FALSE)))</f>
        <v/>
      </c>
    </row>
    <row r="18" spans="1:11" x14ac:dyDescent="0.3">
      <c r="A18" s="140">
        <f t="shared" si="0"/>
        <v>12</v>
      </c>
      <c r="B18" s="140">
        <f>_xlfn.MAXIFS(Activity!A:A,Activity!D:D,A18,Activity!S:S,"Yes")</f>
        <v>0</v>
      </c>
      <c r="C18" s="141" t="str">
        <f>IF(B18=0,"",VLOOKUP($B18,Activity!$A:$AW,19,FALSE))</f>
        <v/>
      </c>
      <c r="D18" s="140" t="str">
        <f>IF(B18=0,"",VLOOKUP($B18,Activity!$A:$V,8,FALSE))</f>
        <v/>
      </c>
      <c r="E18" s="140" t="str">
        <f>IF(B18=0,"",VLOOKUP($B18,Activity!$A:$V,6,FALSE))</f>
        <v/>
      </c>
      <c r="F18" s="140" t="str">
        <f>IF(B18=0,"",VLOOKUP($B18,Activity!$A:$V,7,FALSE))</f>
        <v/>
      </c>
      <c r="G18" s="140" t="str">
        <f>IF(B18=0,"",VLOOKUP($B18,Activity!$A:$V,10,FALSE))</f>
        <v/>
      </c>
      <c r="H18" s="141" t="e">
        <f>IF(G18=0,"",VLOOKUP($B18,Activity!$A:$V,17,FALSE))</f>
        <v>#N/A</v>
      </c>
      <c r="I18" s="141" t="str">
        <f>IF(B18=0,"",VLOOKUP($B18,Activity!$A:$V,19,FALSE))</f>
        <v/>
      </c>
      <c r="J18" s="140" t="str">
        <f>IF(B18=0,"",IF(VLOOKUP($B18,Activity!$A:$V,21,FALSE)=0,"",VLOOKUP($B18,Activity!$A:$V,21,FALSE)))</f>
        <v/>
      </c>
      <c r="K18" s="140" t="str">
        <f>IF(B18=0,"",IF(VLOOKUP($B18,Activity!$A:$W,22,FALSE)=0,"",VLOOKUP($B18,Activity!$A:$W,22,FALSE)))</f>
        <v/>
      </c>
    </row>
    <row r="19" spans="1:11" x14ac:dyDescent="0.3">
      <c r="A19" s="140">
        <f t="shared" si="0"/>
        <v>13</v>
      </c>
      <c r="B19" s="140">
        <f>_xlfn.MAXIFS(Activity!A:A,Activity!D:D,A19,Activity!S:S,"Yes")</f>
        <v>0</v>
      </c>
      <c r="C19" s="141" t="str">
        <f>IF(B19=0,"",VLOOKUP($B19,Activity!$A:$AW,19,FALSE))</f>
        <v/>
      </c>
      <c r="D19" s="140" t="str">
        <f>IF(B19=0,"",VLOOKUP($B19,Activity!$A:$V,8,FALSE))</f>
        <v/>
      </c>
      <c r="E19" s="140" t="str">
        <f>IF(B19=0,"",VLOOKUP($B19,Activity!$A:$V,6,FALSE))</f>
        <v/>
      </c>
      <c r="F19" s="140" t="str">
        <f>IF(B19=0,"",VLOOKUP($B19,Activity!$A:$V,7,FALSE))</f>
        <v/>
      </c>
      <c r="G19" s="140" t="str">
        <f>IF(B19=0,"",VLOOKUP($B19,Activity!$A:$V,10,FALSE))</f>
        <v/>
      </c>
      <c r="H19" s="141" t="e">
        <f>IF(G19=0,"",VLOOKUP($B19,Activity!$A:$V,17,FALSE))</f>
        <v>#N/A</v>
      </c>
      <c r="I19" s="141" t="str">
        <f>IF(B19=0,"",VLOOKUP($B19,Activity!$A:$V,19,FALSE))</f>
        <v/>
      </c>
      <c r="J19" s="140" t="str">
        <f>IF(B19=0,"",IF(VLOOKUP($B19,Activity!$A:$V,21,FALSE)=0,"",VLOOKUP($B19,Activity!$A:$V,21,FALSE)))</f>
        <v/>
      </c>
      <c r="K19" s="140" t="str">
        <f>IF(B19=0,"",IF(VLOOKUP($B19,Activity!$A:$W,22,FALSE)=0,"",VLOOKUP($B19,Activity!$A:$W,22,FALSE)))</f>
        <v/>
      </c>
    </row>
    <row r="20" spans="1:11" x14ac:dyDescent="0.3">
      <c r="A20" s="140">
        <f t="shared" si="0"/>
        <v>14</v>
      </c>
      <c r="B20" s="140">
        <f>_xlfn.MAXIFS(Activity!A:A,Activity!D:D,A20,Activity!S:S,"Yes")</f>
        <v>0</v>
      </c>
      <c r="C20" s="141" t="str">
        <f>IF(B19=0,"",VLOOKUP($B19,Activity!$A:$AW,19,FALSE))</f>
        <v/>
      </c>
      <c r="D20" s="140" t="str">
        <f>IF(B20=0,"",VLOOKUP($B20,Activity!$A:$V,8,FALSE))</f>
        <v/>
      </c>
      <c r="E20" s="140" t="str">
        <f>IF(B20=0,"",VLOOKUP($B20,Activity!$A:$V,6,FALSE))</f>
        <v/>
      </c>
      <c r="F20" s="140" t="str">
        <f>IF(B20=0,"",VLOOKUP($B20,Activity!$A:$V,7,FALSE))</f>
        <v/>
      </c>
      <c r="G20" s="140" t="str">
        <f>IF(B20=0,"",VLOOKUP($B20,Activity!$A:$V,10,FALSE))</f>
        <v/>
      </c>
      <c r="H20" s="141" t="e">
        <f>IF(G20=0,"",VLOOKUP($B20,Activity!$A:$V,17,FALSE))</f>
        <v>#N/A</v>
      </c>
      <c r="I20" s="141" t="str">
        <f>IF(B19=0,"",VLOOKUP($B19,Activity!$A:$V,19,FALSE))</f>
        <v/>
      </c>
      <c r="J20" s="140" t="str">
        <f>IF(B20=0,"",IF(VLOOKUP($B20,Activity!$A:$V,21,FALSE)=0,"",VLOOKUP($B20,Activity!$A:$V,21,FALSE)))</f>
        <v/>
      </c>
      <c r="K20" s="140" t="str">
        <f>IF(B20=0,"",IF(VLOOKUP($B20,Activity!$A:$W,22,FALSE)=0,"",VLOOKUP($B20,Activity!$A:$W,22,FALSE)))</f>
        <v/>
      </c>
    </row>
    <row r="21" spans="1:11" x14ac:dyDescent="0.3">
      <c r="A21" s="140">
        <f t="shared" si="0"/>
        <v>15</v>
      </c>
      <c r="B21" s="140">
        <f>_xlfn.MAXIFS(Activity!A:A,Activity!D:D,A21,Activity!S:S,"Yes")</f>
        <v>0</v>
      </c>
      <c r="C21" s="141" t="str">
        <f>IF(B21=0,"",VLOOKUP($B21,Activity!$A:$AW,19,FALSE))</f>
        <v/>
      </c>
      <c r="D21" s="140" t="str">
        <f>IF(B21=0,"",VLOOKUP($B21,Activity!$A:$V,8,FALSE))</f>
        <v/>
      </c>
      <c r="E21" s="140" t="str">
        <f>IF(B21=0,"",VLOOKUP($B21,Activity!$A:$V,6,FALSE))</f>
        <v/>
      </c>
      <c r="F21" s="140" t="str">
        <f>IF(B21=0,"",VLOOKUP($B21,Activity!$A:$V,7,FALSE))</f>
        <v/>
      </c>
      <c r="G21" s="140" t="str">
        <f>IF(B21=0,"",VLOOKUP($B21,Activity!$A:$V,10,FALSE))</f>
        <v/>
      </c>
      <c r="H21" s="141" t="e">
        <f>IF(G21=0,"",VLOOKUP($B21,Activity!$A:$V,17,FALSE))</f>
        <v>#N/A</v>
      </c>
      <c r="I21" s="141" t="str">
        <f>IF(B21=0,"",VLOOKUP($B21,Activity!$A:$V,19,FALSE))</f>
        <v/>
      </c>
      <c r="J21" s="140" t="str">
        <f>IF(B21=0,"",IF(VLOOKUP($B21,Activity!$A:$V,21,FALSE)=0,"",VLOOKUP($B21,Activity!$A:$V,21,FALSE)))</f>
        <v/>
      </c>
      <c r="K21" s="140" t="str">
        <f>IF(B21=0,"",IF(VLOOKUP($B21,Activity!$A:$W,22,FALSE)=0,"",VLOOKUP($B21,Activity!$A:$W,22,FALSE)))</f>
        <v/>
      </c>
    </row>
    <row r="22" spans="1:11" x14ac:dyDescent="0.3">
      <c r="A22" s="140">
        <f t="shared" si="0"/>
        <v>16</v>
      </c>
      <c r="B22" s="140">
        <f>_xlfn.MAXIFS(Activity!A:A,Activity!D:D,A22,Activity!S:S,"Yes")</f>
        <v>0</v>
      </c>
      <c r="C22" s="141" t="str">
        <f>IF(B22=0,"",VLOOKUP($B22,Activity!$A:$AW,19,FALSE))</f>
        <v/>
      </c>
      <c r="D22" s="140" t="str">
        <f>IF(B22=0,"",VLOOKUP($B22,Activity!$A:$V,8,FALSE))</f>
        <v/>
      </c>
      <c r="E22" s="140" t="str">
        <f>IF(B22=0,"",VLOOKUP($B22,Activity!$A:$V,6,FALSE))</f>
        <v/>
      </c>
      <c r="F22" s="140" t="str">
        <f>IF(B22=0,"",VLOOKUP($B22,Activity!$A:$V,7,FALSE))</f>
        <v/>
      </c>
      <c r="G22" s="140" t="str">
        <f>IF(B22=0,"",VLOOKUP($B22,Activity!$A:$V,10,FALSE))</f>
        <v/>
      </c>
      <c r="H22" s="141" t="e">
        <f>IF(G22=0,"",VLOOKUP($B22,Activity!$A:$V,17,FALSE))</f>
        <v>#N/A</v>
      </c>
      <c r="I22" s="141" t="str">
        <f>IF(B22=0,"",VLOOKUP($B22,Activity!$A:$V,19,FALSE))</f>
        <v/>
      </c>
      <c r="J22" s="140" t="str">
        <f>IF(B21=0,"",IF(VLOOKUP($B21,Activity!$A:$V,21,FALSE)=0,"",VLOOKUP($B21,Activity!$A:$V,21,FALSE)))</f>
        <v/>
      </c>
      <c r="K22" s="140" t="str">
        <f>IF(B22=0,"",IF(VLOOKUP($B22,Activity!$A:$W,22,FALSE)=0,"",VLOOKUP($B22,Activity!$A:$W,22,FALSE)))</f>
        <v/>
      </c>
    </row>
    <row r="23" spans="1:11" x14ac:dyDescent="0.3">
      <c r="A23" s="140">
        <f t="shared" ref="A23:A86" si="1">A22+1</f>
        <v>17</v>
      </c>
      <c r="B23" s="140">
        <f>_xlfn.MAXIFS(Activity!A:A,Activity!D:D,A23,Activity!S:S,"Yes")</f>
        <v>0</v>
      </c>
      <c r="C23" s="141" t="str">
        <f>IF(B23=0,"",VLOOKUP($B23,Activity!$A:$AW,19,FALSE))</f>
        <v/>
      </c>
      <c r="D23" s="140" t="str">
        <f>IF(B23=0,"",VLOOKUP($B23,Activity!$A:$V,8,FALSE))</f>
        <v/>
      </c>
      <c r="E23" s="140" t="str">
        <f>IF(B23=0,"",VLOOKUP($B23,Activity!$A:$V,6,FALSE))</f>
        <v/>
      </c>
      <c r="F23" s="140" t="str">
        <f>IF(B23=0,"",VLOOKUP($B23,Activity!$A:$V,7,FALSE))</f>
        <v/>
      </c>
      <c r="G23" s="140" t="str">
        <f>IF(B23=0,"",VLOOKUP($B23,Activity!$A:$V,10,FALSE))</f>
        <v/>
      </c>
      <c r="H23" s="141" t="e">
        <f>IF(G23=0,"",VLOOKUP($B23,Activity!$A:$V,17,FALSE))</f>
        <v>#N/A</v>
      </c>
      <c r="I23" s="141" t="str">
        <f>IF(B23=0,"",VLOOKUP($B23,Activity!$A:$V,19,FALSE))</f>
        <v/>
      </c>
      <c r="J23" s="140" t="str">
        <f>IF(B23=0,"",IF(VLOOKUP($B23,Activity!$A:$V,21,FALSE)=0,"",VLOOKUP($B23,Activity!$A:$V,21,FALSE)))</f>
        <v/>
      </c>
      <c r="K23" s="140" t="str">
        <f>IF(B23=0,"",IF(VLOOKUP($B23,Activity!$A:$W,22,FALSE)=0,"",VLOOKUP($B23,Activity!$A:$W,22,FALSE)))</f>
        <v/>
      </c>
    </row>
    <row r="24" spans="1:11" x14ac:dyDescent="0.3">
      <c r="A24" s="140">
        <f t="shared" si="1"/>
        <v>18</v>
      </c>
      <c r="B24" s="140">
        <f>_xlfn.MAXIFS(Activity!A:A,Activity!D:D,A24,Activity!S:S,"Yes")</f>
        <v>0</v>
      </c>
      <c r="C24" s="141" t="str">
        <f>IF(B24=0,"",VLOOKUP($B24,Activity!$A:$AW,19,FALSE))</f>
        <v/>
      </c>
      <c r="D24" s="140" t="str">
        <f>IF(B24=0,"",VLOOKUP($B24,Activity!$A:$V,8,FALSE))</f>
        <v/>
      </c>
      <c r="E24" s="140" t="str">
        <f>IF(B24=0,"",VLOOKUP($B24,Activity!$A:$V,6,FALSE))</f>
        <v/>
      </c>
      <c r="F24" s="140" t="str">
        <f>IF(B24=0,"",VLOOKUP($B24,Activity!$A:$V,7,FALSE))</f>
        <v/>
      </c>
      <c r="G24" s="140" t="str">
        <f>IF(B24=0,"",VLOOKUP($B24,Activity!$A:$V,10,FALSE))</f>
        <v/>
      </c>
      <c r="H24" s="141" t="e">
        <f>IF(G24=0,"",VLOOKUP($B24,Activity!$A:$V,17,FALSE))</f>
        <v>#N/A</v>
      </c>
      <c r="I24" s="141" t="str">
        <f>IF(B24=0,"",VLOOKUP($B24,Activity!$A:$V,19,FALSE))</f>
        <v/>
      </c>
      <c r="J24" s="140" t="str">
        <f>IF(B24=0,"",IF(VLOOKUP($B24,Activity!$A:$V,21,FALSE)=0,"",VLOOKUP($B24,Activity!$A:$V,21,FALSE)))</f>
        <v/>
      </c>
      <c r="K24" s="140" t="str">
        <f>IF(B22=0,"",IF(VLOOKUP($B22,Activity!$A:$W,22,FALSE)=0,"",VLOOKUP($B22,Activity!$A:$W,22,FALSE)))</f>
        <v/>
      </c>
    </row>
    <row r="25" spans="1:11" x14ac:dyDescent="0.3">
      <c r="A25" s="140">
        <f t="shared" si="1"/>
        <v>19</v>
      </c>
      <c r="B25" s="140">
        <f>_xlfn.MAXIFS(Activity!A:A,Activity!D:D,A25,Activity!S:S,"Yes")</f>
        <v>0</v>
      </c>
      <c r="C25" s="141" t="str">
        <f>IF(B25=0,"",VLOOKUP($B25,Activity!$A:$AW,19,FALSE))</f>
        <v/>
      </c>
      <c r="D25" s="140" t="str">
        <f>IF(B25=0,"",VLOOKUP($B25,Activity!$A:$V,8,FALSE))</f>
        <v/>
      </c>
      <c r="E25" s="140" t="str">
        <f>IF(B25=0,"",VLOOKUP($B25,Activity!$A:$V,6,FALSE))</f>
        <v/>
      </c>
      <c r="F25" s="140" t="str">
        <f>IF(B25=0,"",VLOOKUP($B25,Activity!$A:$V,7,FALSE))</f>
        <v/>
      </c>
      <c r="G25" s="140" t="str">
        <f>IF(B25=0,"",VLOOKUP($B25,Activity!$A:$V,10,FALSE))</f>
        <v/>
      </c>
      <c r="H25" s="141" t="e">
        <f>IF(G25=0,"",VLOOKUP($B25,Activity!$A:$V,17,FALSE))</f>
        <v>#N/A</v>
      </c>
      <c r="I25" s="141" t="str">
        <f>IF(B25=0,"",VLOOKUP($B25,Activity!$A:$V,19,FALSE))</f>
        <v/>
      </c>
      <c r="J25" s="140" t="str">
        <f>IF(B25=0,"",IF(VLOOKUP($B25,Activity!$A:$V,21,FALSE)=0,"",VLOOKUP($B25,Activity!$A:$V,21,FALSE)))</f>
        <v/>
      </c>
      <c r="K25" s="140" t="str">
        <f>IF(B25=0,"",IF(VLOOKUP($B25,Activity!$A:$W,22,FALSE)=0,"",VLOOKUP($B25,Activity!$A:$W,22,FALSE)))</f>
        <v/>
      </c>
    </row>
    <row r="26" spans="1:11" x14ac:dyDescent="0.3">
      <c r="A26" s="140">
        <f t="shared" si="1"/>
        <v>20</v>
      </c>
      <c r="B26" s="140">
        <f>_xlfn.MAXIFS(Activity!A:A,Activity!D:D,A26,Activity!S:S,"Yes")</f>
        <v>0</v>
      </c>
      <c r="C26" s="141" t="str">
        <f>IF(B26=0,"",VLOOKUP($B26,Activity!$A:$AW,19,FALSE))</f>
        <v/>
      </c>
      <c r="D26" s="140" t="str">
        <f>IF(B26=0,"",VLOOKUP($B26,Activity!$A:$V,8,FALSE))</f>
        <v/>
      </c>
      <c r="E26" s="140" t="str">
        <f>IF(B26=0,"",VLOOKUP($B26,Activity!$A:$V,6,FALSE))</f>
        <v/>
      </c>
      <c r="F26" s="140" t="str">
        <f>IF(B26=0,"",VLOOKUP($B26,Activity!$A:$V,7,FALSE))</f>
        <v/>
      </c>
      <c r="G26" s="140" t="str">
        <f>IF(B26=0,"",VLOOKUP($B26,Activity!$A:$V,10,FALSE))</f>
        <v/>
      </c>
      <c r="H26" s="141" t="e">
        <f>IF(G26=0,"",VLOOKUP($B26,Activity!$A:$V,17,FALSE))</f>
        <v>#N/A</v>
      </c>
      <c r="I26" s="141" t="str">
        <f>IF(B26=0,"",VLOOKUP($B26,Activity!$A:$V,19,FALSE))</f>
        <v/>
      </c>
      <c r="J26" s="140" t="str">
        <f>IF(B26=0,"",IF(VLOOKUP($B26,Activity!$A:$V,21,FALSE)=0,"",VLOOKUP($B26,Activity!$A:$V,21,FALSE)))</f>
        <v/>
      </c>
      <c r="K26" s="140" t="str">
        <f>IF(B26=0,"",IF(VLOOKUP($B26,Activity!$A:$W,22,FALSE)=0,"",VLOOKUP($B26,Activity!$A:$W,22,FALSE)))</f>
        <v/>
      </c>
    </row>
    <row r="27" spans="1:11" x14ac:dyDescent="0.3">
      <c r="A27" s="140">
        <f t="shared" si="1"/>
        <v>21</v>
      </c>
      <c r="B27" s="140">
        <f>_xlfn.MAXIFS(Activity!A:A,Activity!D:D,A27,Activity!S:S,"Yes")</f>
        <v>0</v>
      </c>
      <c r="C27" s="141" t="str">
        <f>IF(B27=0,"",VLOOKUP($B27,Activity!$A:$AW,19,FALSE))</f>
        <v/>
      </c>
      <c r="D27" s="140" t="str">
        <f>IF(B27=0,"",VLOOKUP($B27,Activity!$A:$V,8,FALSE))</f>
        <v/>
      </c>
      <c r="E27" s="140" t="str">
        <f>IF(B27=0,"",VLOOKUP($B27,Activity!$A:$V,6,FALSE))</f>
        <v/>
      </c>
      <c r="F27" s="140" t="str">
        <f>IF(B27=0,"",VLOOKUP($B27,Activity!$A:$V,7,FALSE))</f>
        <v/>
      </c>
      <c r="G27" s="140" t="str">
        <f>IF(B27=0,"",VLOOKUP($B27,Activity!$A:$V,10,FALSE))</f>
        <v/>
      </c>
      <c r="H27" s="141" t="e">
        <f>IF(G27=0,"",VLOOKUP($B27,Activity!$A:$V,17,FALSE))</f>
        <v>#N/A</v>
      </c>
      <c r="I27" s="141" t="str">
        <f>IF(B27=0,"",VLOOKUP($B27,Activity!$A:$V,19,FALSE))</f>
        <v/>
      </c>
      <c r="J27" s="140" t="str">
        <f>IF(B27=0,"",IF(VLOOKUP($B27,Activity!$A:$V,21,FALSE)=0,"",VLOOKUP($B27,Activity!$A:$V,21,FALSE)))</f>
        <v/>
      </c>
      <c r="K27" s="140" t="str">
        <f>IF(B27=0,"",IF(VLOOKUP($B27,Activity!$A:$W,22,FALSE)=0,"",VLOOKUP($B27,Activity!$A:$W,22,FALSE)))</f>
        <v/>
      </c>
    </row>
    <row r="28" spans="1:11" x14ac:dyDescent="0.3">
      <c r="A28" s="140">
        <f t="shared" si="1"/>
        <v>22</v>
      </c>
      <c r="B28" s="140">
        <f>_xlfn.MAXIFS(Activity!A:A,Activity!D:D,A28,Activity!S:S,"Yes")</f>
        <v>0</v>
      </c>
      <c r="C28" s="141" t="str">
        <f>IF(B28=0,"",VLOOKUP($B28,Activity!$A:$AW,19,FALSE))</f>
        <v/>
      </c>
      <c r="D28" s="140" t="str">
        <f>IF(B28=0,"",VLOOKUP($B28,Activity!$A:$V,8,FALSE))</f>
        <v/>
      </c>
      <c r="E28" s="140" t="str">
        <f>IF(B28=0,"",VLOOKUP($B28,Activity!$A:$V,6,FALSE))</f>
        <v/>
      </c>
      <c r="F28" s="140" t="str">
        <f>IF(B28=0,"",VLOOKUP($B28,Activity!$A:$V,7,FALSE))</f>
        <v/>
      </c>
      <c r="G28" s="140" t="str">
        <f>IF(B28=0,"",VLOOKUP($B28,Activity!$A:$V,10,FALSE))</f>
        <v/>
      </c>
      <c r="H28" s="141" t="e">
        <f>IF(G28=0,"",VLOOKUP($B28,Activity!$A:$V,17,FALSE))</f>
        <v>#N/A</v>
      </c>
      <c r="I28" s="141" t="str">
        <f>IF(B28=0,"",VLOOKUP($B28,Activity!$A:$V,19,FALSE))</f>
        <v/>
      </c>
      <c r="J28" s="140" t="str">
        <f>IF(B28=0,"",IF(VLOOKUP($B28,Activity!$A:$V,21,FALSE)=0,"",VLOOKUP($B28,Activity!$A:$V,21,FALSE)))</f>
        <v/>
      </c>
      <c r="K28" s="140" t="str">
        <f>IF(B28=0,"",IF(VLOOKUP($B28,Activity!$A:$W,22,FALSE)=0,"",VLOOKUP($B28,Activity!$A:$W,22,FALSE)))</f>
        <v/>
      </c>
    </row>
    <row r="29" spans="1:11" x14ac:dyDescent="0.3">
      <c r="A29" s="140">
        <f t="shared" si="1"/>
        <v>23</v>
      </c>
      <c r="B29" s="140">
        <f>_xlfn.MAXIFS(Activity!A:A,Activity!D:D,A29,Activity!S:S,"Yes")</f>
        <v>0</v>
      </c>
      <c r="C29" s="141" t="str">
        <f>IF(B29=0,"",VLOOKUP($B29,Activity!$A:$AW,19,FALSE))</f>
        <v/>
      </c>
      <c r="D29" s="140" t="str">
        <f>IF(B29=0,"",VLOOKUP($B29,Activity!$A:$V,8,FALSE))</f>
        <v/>
      </c>
      <c r="E29" s="140" t="str">
        <f>IF(B29=0,"",VLOOKUP($B29,Activity!$A:$V,6,FALSE))</f>
        <v/>
      </c>
      <c r="F29" s="140" t="str">
        <f>IF(B29=0,"",VLOOKUP($B29,Activity!$A:$V,7,FALSE))</f>
        <v/>
      </c>
      <c r="G29" s="140" t="str">
        <f>IF(B29=0,"",VLOOKUP($B29,Activity!$A:$V,10,FALSE))</f>
        <v/>
      </c>
      <c r="H29" s="141" t="e">
        <f>IF(G29=0,"",VLOOKUP($B29,Activity!$A:$V,17,FALSE))</f>
        <v>#N/A</v>
      </c>
      <c r="I29" s="141" t="str">
        <f>IF(B29=0,"",VLOOKUP($B29,Activity!$A:$V,19,FALSE))</f>
        <v/>
      </c>
      <c r="J29" s="140" t="str">
        <f>IF(B29=0,"",IF(VLOOKUP($B29,Activity!$A:$V,21,FALSE)=0,"",VLOOKUP($B29,Activity!$A:$V,21,FALSE)))</f>
        <v/>
      </c>
      <c r="K29" s="140" t="str">
        <f>IF(B29=0,"",IF(VLOOKUP($B29,Activity!$A:$W,22,FALSE)=0,"",VLOOKUP($B29,Activity!$A:$W,22,FALSE)))</f>
        <v/>
      </c>
    </row>
    <row r="30" spans="1:11" x14ac:dyDescent="0.3">
      <c r="A30" s="140">
        <f t="shared" si="1"/>
        <v>24</v>
      </c>
      <c r="B30" s="140">
        <f>_xlfn.MAXIFS(Activity!A:A,Activity!D:D,A30,Activity!S:S,"Yes")</f>
        <v>0</v>
      </c>
      <c r="C30" s="141" t="str">
        <f>IF(B30=0,"",VLOOKUP($B30,Activity!$A:$AW,19,FALSE))</f>
        <v/>
      </c>
      <c r="D30" s="140" t="str">
        <f>IF(B30=0,"",VLOOKUP($B30,Activity!$A:$V,8,FALSE))</f>
        <v/>
      </c>
      <c r="E30" s="140" t="str">
        <f>IF(B30=0,"",VLOOKUP($B30,Activity!$A:$V,6,FALSE))</f>
        <v/>
      </c>
      <c r="F30" s="140" t="str">
        <f>IF(B30=0,"",VLOOKUP($B30,Activity!$A:$V,7,FALSE))</f>
        <v/>
      </c>
      <c r="G30" s="140" t="str">
        <f>IF(B30=0,"",VLOOKUP($B30,Activity!$A:$V,10,FALSE))</f>
        <v/>
      </c>
      <c r="H30" s="141" t="e">
        <f>IF(G30=0,"",VLOOKUP($B30,Activity!$A:$V,17,FALSE))</f>
        <v>#N/A</v>
      </c>
      <c r="I30" s="141" t="str">
        <f>IF(B30=0,"",VLOOKUP($B30,Activity!$A:$V,19,FALSE))</f>
        <v/>
      </c>
      <c r="J30" s="140" t="str">
        <f>IF(B30=0,"",IF(VLOOKUP($B30,Activity!$A:$V,21,FALSE)=0,"",VLOOKUP($B30,Activity!$A:$V,21,FALSE)))</f>
        <v/>
      </c>
      <c r="K30" s="140" t="str">
        <f>IF(B30=0,"",IF(VLOOKUP($B30,Activity!$A:$W,22,FALSE)=0,"",VLOOKUP($B30,Activity!$A:$W,22,FALSE)))</f>
        <v/>
      </c>
    </row>
    <row r="31" spans="1:11" x14ac:dyDescent="0.3">
      <c r="A31" s="140">
        <f t="shared" si="1"/>
        <v>25</v>
      </c>
      <c r="B31" s="140">
        <f>_xlfn.MAXIFS(Activity!A:A,Activity!D:D,A31,Activity!S:S,"Yes")</f>
        <v>0</v>
      </c>
      <c r="C31" s="141" t="str">
        <f>IF(B31=0,"",VLOOKUP($B31,Activity!$A:$AW,19,FALSE))</f>
        <v/>
      </c>
      <c r="D31" s="140" t="str">
        <f>IF(B31=0,"",VLOOKUP($B31,Activity!$A:$V,8,FALSE))</f>
        <v/>
      </c>
      <c r="E31" s="140" t="str">
        <f>IF(B31=0,"",VLOOKUP($B31,Activity!$A:$V,6,FALSE))</f>
        <v/>
      </c>
      <c r="F31" s="140" t="str">
        <f>IF(B31=0,"",VLOOKUP($B31,Activity!$A:$V,7,FALSE))</f>
        <v/>
      </c>
      <c r="G31" s="140" t="str">
        <f>IF(B31=0,"",VLOOKUP($B31,Activity!$A:$V,10,FALSE))</f>
        <v/>
      </c>
      <c r="H31" s="141" t="e">
        <f>IF(G31=0,"",VLOOKUP($B31,Activity!$A:$V,17,FALSE))</f>
        <v>#N/A</v>
      </c>
      <c r="I31" s="141" t="str">
        <f>IF(B31=0,"",VLOOKUP($B31,Activity!$A:$V,19,FALSE))</f>
        <v/>
      </c>
      <c r="J31" s="140" t="str">
        <f>IF(B31=0,"",IF(VLOOKUP($B31,Activity!$A:$V,21,FALSE)=0,"",VLOOKUP($B31,Activity!$A:$V,21,FALSE)))</f>
        <v/>
      </c>
      <c r="K31" s="140" t="str">
        <f>IF(B31=0,"",IF(VLOOKUP($B31,Activity!$A:$W,22,FALSE)=0,"",VLOOKUP($B31,Activity!$A:$W,22,FALSE)))</f>
        <v/>
      </c>
    </row>
    <row r="32" spans="1:11" x14ac:dyDescent="0.3">
      <c r="A32" s="140">
        <f t="shared" si="1"/>
        <v>26</v>
      </c>
      <c r="B32" s="140">
        <f>_xlfn.MAXIFS(Activity!A:A,Activity!D:D,A32,Activity!S:S,"Yes")</f>
        <v>0</v>
      </c>
      <c r="C32" s="141" t="str">
        <f>IF(B32=0,"",VLOOKUP($B32,Activity!$A:$AW,19,FALSE))</f>
        <v/>
      </c>
      <c r="D32" s="140" t="str">
        <f>IF(B32=0,"",VLOOKUP($B32,Activity!$A:$V,8,FALSE))</f>
        <v/>
      </c>
      <c r="E32" s="140" t="str">
        <f>IF(B32=0,"",VLOOKUP($B32,Activity!$A:$V,6,FALSE))</f>
        <v/>
      </c>
      <c r="F32" s="140" t="str">
        <f>IF(B32=0,"",VLOOKUP($B32,Activity!$A:$V,7,FALSE))</f>
        <v/>
      </c>
      <c r="G32" s="140" t="str">
        <f>IF(B32=0,"",VLOOKUP($B32,Activity!$A:$V,10,FALSE))</f>
        <v/>
      </c>
      <c r="H32" s="141" t="e">
        <f>IF(G32=0,"",VLOOKUP($B32,Activity!$A:$V,17,FALSE))</f>
        <v>#N/A</v>
      </c>
      <c r="I32" s="141" t="str">
        <f>IF(B32=0,"",VLOOKUP($B32,Activity!$A:$V,19,FALSE))</f>
        <v/>
      </c>
      <c r="J32" s="140" t="str">
        <f>IF(B32=0,"",IF(VLOOKUP($B32,Activity!$A:$V,21,FALSE)=0,"",VLOOKUP($B32,Activity!$A:$V,21,FALSE)))</f>
        <v/>
      </c>
      <c r="K32" s="140" t="str">
        <f>IF(B32=0,"",IF(VLOOKUP($B32,Activity!$A:$W,22,FALSE)=0,"",VLOOKUP($B32,Activity!$A:$W,22,FALSE)))</f>
        <v/>
      </c>
    </row>
    <row r="33" spans="1:11" x14ac:dyDescent="0.3">
      <c r="A33" s="140">
        <f t="shared" si="1"/>
        <v>27</v>
      </c>
      <c r="B33" s="140">
        <f>_xlfn.MAXIFS(Activity!A:A,Activity!D:D,A33,Activity!S:S,"Yes")</f>
        <v>0</v>
      </c>
      <c r="C33" s="141" t="str">
        <f>IF(B33=0,"",VLOOKUP($B33,Activity!$A:$AW,19,FALSE))</f>
        <v/>
      </c>
      <c r="D33" s="140" t="str">
        <f>IF(B33=0,"",VLOOKUP($B33,Activity!$A:$V,8,FALSE))</f>
        <v/>
      </c>
      <c r="E33" s="140" t="str">
        <f>IF(B33=0,"",VLOOKUP($B33,Activity!$A:$V,6,FALSE))</f>
        <v/>
      </c>
      <c r="F33" s="140" t="str">
        <f>IF(B33=0,"",VLOOKUP($B33,Activity!$A:$V,7,FALSE))</f>
        <v/>
      </c>
      <c r="G33" s="140" t="str">
        <f>IF(B33=0,"",VLOOKUP($B33,Activity!$A:$V,10,FALSE))</f>
        <v/>
      </c>
      <c r="H33" s="141" t="e">
        <f>IF(G33=0,"",VLOOKUP($B33,Activity!$A:$V,17,FALSE))</f>
        <v>#N/A</v>
      </c>
      <c r="I33" s="141" t="str">
        <f>IF(B33=0,"",VLOOKUP($B33,Activity!$A:$V,19,FALSE))</f>
        <v/>
      </c>
      <c r="J33" s="140" t="str">
        <f>IF(B33=0,"",IF(VLOOKUP($B33,Activity!$A:$V,21,FALSE)=0,"",VLOOKUP($B33,Activity!$A:$V,21,FALSE)))</f>
        <v/>
      </c>
      <c r="K33" s="140" t="str">
        <f>IF(B33=0,"",IF(VLOOKUP($B33,Activity!$A:$W,22,FALSE)=0,"",VLOOKUP($B33,Activity!$A:$W,22,FALSE)))</f>
        <v/>
      </c>
    </row>
    <row r="34" spans="1:11" x14ac:dyDescent="0.3">
      <c r="A34" s="140">
        <f t="shared" si="1"/>
        <v>28</v>
      </c>
      <c r="B34" s="140">
        <f>_xlfn.MAXIFS(Activity!A:A,Activity!D:D,A34,Activity!S:S,"Yes")</f>
        <v>0</v>
      </c>
      <c r="C34" s="141" t="str">
        <f>IF(B34=0,"",VLOOKUP($B34,Activity!$A:$AW,19,FALSE))</f>
        <v/>
      </c>
      <c r="D34" s="140" t="str">
        <f>IF(B34=0,"",VLOOKUP($B34,Activity!$A:$V,8,FALSE))</f>
        <v/>
      </c>
      <c r="E34" s="140" t="str">
        <f>IF(B34=0,"",VLOOKUP($B34,Activity!$A:$V,6,FALSE))</f>
        <v/>
      </c>
      <c r="F34" s="140" t="str">
        <f>IF(B34=0,"",VLOOKUP($B34,Activity!$A:$V,7,FALSE))</f>
        <v/>
      </c>
      <c r="G34" s="140" t="str">
        <f>IF(B34=0,"",VLOOKUP($B34,Activity!$A:$V,10,FALSE))</f>
        <v/>
      </c>
      <c r="H34" s="141" t="e">
        <f>IF(G34=0,"",VLOOKUP($B34,Activity!$A:$V,17,FALSE))</f>
        <v>#N/A</v>
      </c>
      <c r="I34" s="141" t="str">
        <f>IF(B34=0,"",VLOOKUP($B34,Activity!$A:$V,19,FALSE))</f>
        <v/>
      </c>
      <c r="J34" s="140" t="str">
        <f>IF(B34=0,"",IF(VLOOKUP($B34,Activity!$A:$V,21,FALSE)=0,"",VLOOKUP($B34,Activity!$A:$V,21,FALSE)))</f>
        <v/>
      </c>
      <c r="K34" s="140" t="str">
        <f>IF(B34=0,"",IF(VLOOKUP($B34,Activity!$A:$W,22,FALSE)=0,"",VLOOKUP($B34,Activity!$A:$W,22,FALSE)))</f>
        <v/>
      </c>
    </row>
    <row r="35" spans="1:11" x14ac:dyDescent="0.3">
      <c r="A35" s="140">
        <f t="shared" si="1"/>
        <v>29</v>
      </c>
      <c r="B35" s="140">
        <f>_xlfn.MAXIFS(Activity!A:A,Activity!D:D,A35,Activity!S:S,"Yes")</f>
        <v>0</v>
      </c>
      <c r="C35" s="141" t="str">
        <f>IF(B35=0,"",VLOOKUP($B35,Activity!$A:$AW,19,FALSE))</f>
        <v/>
      </c>
      <c r="D35" s="140" t="str">
        <f>IF(B35=0,"",VLOOKUP($B35,Activity!$A:$V,8,FALSE))</f>
        <v/>
      </c>
      <c r="E35" s="140" t="str">
        <f>IF(B35=0,"",VLOOKUP($B35,Activity!$A:$V,6,FALSE))</f>
        <v/>
      </c>
      <c r="F35" s="140" t="str">
        <f>IF(B35=0,"",VLOOKUP($B35,Activity!$A:$V,7,FALSE))</f>
        <v/>
      </c>
      <c r="G35" s="140" t="str">
        <f>IF(B35=0,"",VLOOKUP($B35,Activity!$A:$V,10,FALSE))</f>
        <v/>
      </c>
      <c r="H35" s="141" t="e">
        <f>IF(G35=0,"",VLOOKUP($B35,Activity!$A:$V,17,FALSE))</f>
        <v>#N/A</v>
      </c>
      <c r="I35" s="141" t="str">
        <f>IF(B35=0,"",VLOOKUP($B35,Activity!$A:$V,19,FALSE))</f>
        <v/>
      </c>
      <c r="J35" s="140" t="str">
        <f>IF(B35=0,"",IF(VLOOKUP($B35,Activity!$A:$V,21,FALSE)=0,"",VLOOKUP($B35,Activity!$A:$V,21,FALSE)))</f>
        <v/>
      </c>
      <c r="K35" s="140" t="str">
        <f>IF(B35=0,"",IF(VLOOKUP($B35,Activity!$A:$W,22,FALSE)=0,"",VLOOKUP($B35,Activity!$A:$W,22,FALSE)))</f>
        <v/>
      </c>
    </row>
    <row r="36" spans="1:11" x14ac:dyDescent="0.3">
      <c r="A36" s="140">
        <f t="shared" si="1"/>
        <v>30</v>
      </c>
      <c r="B36" s="140">
        <f>_xlfn.MAXIFS(Activity!A:A,Activity!D:D,A36,Activity!S:S,"Yes")</f>
        <v>0</v>
      </c>
      <c r="C36" s="141" t="str">
        <f>IF(B36=0,"",VLOOKUP($B36,Activity!$A:$AW,19,FALSE))</f>
        <v/>
      </c>
      <c r="D36" s="140" t="str">
        <f>IF(B36=0,"",VLOOKUP($B36,Activity!$A:$V,8,FALSE))</f>
        <v/>
      </c>
      <c r="E36" s="140" t="str">
        <f>IF(B36=0,"",VLOOKUP($B36,Activity!$A:$V,6,FALSE))</f>
        <v/>
      </c>
      <c r="F36" s="140" t="str">
        <f>IF(B36=0,"",VLOOKUP($B36,Activity!$A:$V,7,FALSE))</f>
        <v/>
      </c>
      <c r="G36" s="140" t="str">
        <f>IF(B36=0,"",VLOOKUP($B36,Activity!$A:$V,10,FALSE))</f>
        <v/>
      </c>
      <c r="H36" s="141" t="e">
        <f>IF(G36=0,"",VLOOKUP($B36,Activity!$A:$V,17,FALSE))</f>
        <v>#N/A</v>
      </c>
      <c r="I36" s="141" t="str">
        <f>IF(B36=0,"",VLOOKUP($B36,Activity!$A:$V,19,FALSE))</f>
        <v/>
      </c>
      <c r="J36" s="140" t="str">
        <f>IF(B36=0,"",IF(VLOOKUP($B36,Activity!$A:$V,21,FALSE)=0,"",VLOOKUP($B36,Activity!$A:$V,21,FALSE)))</f>
        <v/>
      </c>
      <c r="K36" s="140" t="str">
        <f>IF(B36=0,"",IF(VLOOKUP($B36,Activity!$A:$W,22,FALSE)=0,"",VLOOKUP($B36,Activity!$A:$W,22,FALSE)))</f>
        <v/>
      </c>
    </row>
    <row r="37" spans="1:11" x14ac:dyDescent="0.3">
      <c r="A37" s="140">
        <f t="shared" si="1"/>
        <v>31</v>
      </c>
      <c r="B37" s="140">
        <f>_xlfn.MAXIFS(Activity!A:A,Activity!D:D,A37,Activity!S:S,"Yes")</f>
        <v>0</v>
      </c>
      <c r="C37" s="141" t="str">
        <f>IF(B37=0,"",VLOOKUP($B37,Activity!$A:$AW,19,FALSE))</f>
        <v/>
      </c>
      <c r="D37" s="140" t="str">
        <f>IF(B37=0,"",VLOOKUP($B37,Activity!$A:$V,8,FALSE))</f>
        <v/>
      </c>
      <c r="E37" s="140" t="str">
        <f>IF(B37=0,"",VLOOKUP($B37,Activity!$A:$V,6,FALSE))</f>
        <v/>
      </c>
      <c r="F37" s="140" t="str">
        <f>IF(B37=0,"",VLOOKUP($B37,Activity!$A:$V,7,FALSE))</f>
        <v/>
      </c>
      <c r="G37" s="140" t="str">
        <f>IF(B37=0,"",VLOOKUP($B37,Activity!$A:$V,10,FALSE))</f>
        <v/>
      </c>
      <c r="H37" s="141" t="e">
        <f>IF(G37=0,"",VLOOKUP($B37,Activity!$A:$V,17,FALSE))</f>
        <v>#N/A</v>
      </c>
      <c r="I37" s="141" t="str">
        <f>IF(B37=0,"",VLOOKUP($B37,Activity!$A:$V,19,FALSE))</f>
        <v/>
      </c>
      <c r="J37" s="140" t="str">
        <f>IF(B37=0,"",IF(VLOOKUP($B37,Activity!$A:$V,21,FALSE)=0,"",VLOOKUP($B37,Activity!$A:$V,21,FALSE)))</f>
        <v/>
      </c>
      <c r="K37" s="140" t="str">
        <f>IF(B37=0,"",IF(VLOOKUP($B37,Activity!$A:$W,22,FALSE)=0,"",VLOOKUP($B37,Activity!$A:$W,22,FALSE)))</f>
        <v/>
      </c>
    </row>
    <row r="38" spans="1:11" x14ac:dyDescent="0.3">
      <c r="A38" s="140">
        <f t="shared" si="1"/>
        <v>32</v>
      </c>
      <c r="B38" s="140">
        <f>_xlfn.MAXIFS(Activity!A:A,Activity!D:D,A38,Activity!S:S,"Yes")</f>
        <v>0</v>
      </c>
      <c r="C38" s="141" t="str">
        <f>IF(B38=0,"",VLOOKUP($B38,Activity!$A:$AW,19,FALSE))</f>
        <v/>
      </c>
      <c r="D38" s="140" t="str">
        <f>IF(B38=0,"",VLOOKUP($B38,Activity!$A:$V,8,FALSE))</f>
        <v/>
      </c>
      <c r="E38" s="140" t="str">
        <f>IF(B38=0,"",VLOOKUP($B38,Activity!$A:$V,6,FALSE))</f>
        <v/>
      </c>
      <c r="F38" s="140" t="str">
        <f>IF(B38=0,"",VLOOKUP($B38,Activity!$A:$V,7,FALSE))</f>
        <v/>
      </c>
      <c r="G38" s="140" t="str">
        <f>IF(B38=0,"",VLOOKUP($B38,Activity!$A:$V,10,FALSE))</f>
        <v/>
      </c>
      <c r="H38" s="141" t="e">
        <f>IF(G38=0,"",VLOOKUP($B38,Activity!$A:$V,17,FALSE))</f>
        <v>#N/A</v>
      </c>
      <c r="I38" s="141" t="str">
        <f>IF(B38=0,"",VLOOKUP($B38,Activity!$A:$V,19,FALSE))</f>
        <v/>
      </c>
      <c r="J38" s="140" t="str">
        <f>IF(B38=0,"",IF(VLOOKUP($B38,Activity!$A:$V,21,FALSE)=0,"",VLOOKUP($B38,Activity!$A:$V,21,FALSE)))</f>
        <v/>
      </c>
      <c r="K38" s="140" t="str">
        <f>IF(B38=0,"",IF(VLOOKUP($B38,Activity!$A:$W,22,FALSE)=0,"",VLOOKUP($B38,Activity!$A:$W,22,FALSE)))</f>
        <v/>
      </c>
    </row>
    <row r="39" spans="1:11" x14ac:dyDescent="0.3">
      <c r="A39" s="140">
        <f t="shared" si="1"/>
        <v>33</v>
      </c>
      <c r="B39" s="140">
        <f>_xlfn.MAXIFS(Activity!A:A,Activity!D:D,A39,Activity!S:S,"Yes")</f>
        <v>0</v>
      </c>
      <c r="C39" s="141" t="str">
        <f>IF(B39=0,"",VLOOKUP($B39,Activity!$A:$AW,19,FALSE))</f>
        <v/>
      </c>
      <c r="D39" s="140" t="str">
        <f>IF(B39=0,"",VLOOKUP($B39,Activity!$A:$V,8,FALSE))</f>
        <v/>
      </c>
      <c r="E39" s="140" t="str">
        <f>IF(B39=0,"",VLOOKUP($B39,Activity!$A:$V,6,FALSE))</f>
        <v/>
      </c>
      <c r="F39" s="140" t="str">
        <f>IF(B39=0,"",VLOOKUP($B39,Activity!$A:$V,7,FALSE))</f>
        <v/>
      </c>
      <c r="G39" s="140" t="str">
        <f>IF(B39=0,"",VLOOKUP($B39,Activity!$A:$V,10,FALSE))</f>
        <v/>
      </c>
      <c r="H39" s="141" t="e">
        <f>IF(G39=0,"",VLOOKUP($B39,Activity!$A:$V,17,FALSE))</f>
        <v>#N/A</v>
      </c>
      <c r="I39" s="141" t="str">
        <f>IF(B39=0,"",VLOOKUP($B39,Activity!$A:$V,19,FALSE))</f>
        <v/>
      </c>
      <c r="J39" s="140" t="str">
        <f>IF(B39=0,"",IF(VLOOKUP($B39,Activity!$A:$V,21,FALSE)=0,"",VLOOKUP($B39,Activity!$A:$V,21,FALSE)))</f>
        <v/>
      </c>
      <c r="K39" s="140" t="str">
        <f>IF(B39=0,"",IF(VLOOKUP($B39,Activity!$A:$W,22,FALSE)=0,"",VLOOKUP($B39,Activity!$A:$W,22,FALSE)))</f>
        <v/>
      </c>
    </row>
    <row r="40" spans="1:11" x14ac:dyDescent="0.3">
      <c r="A40" s="140">
        <f t="shared" si="1"/>
        <v>34</v>
      </c>
      <c r="B40" s="140">
        <f>_xlfn.MAXIFS(Activity!A:A,Activity!D:D,A40,Activity!S:S,"Yes")</f>
        <v>0</v>
      </c>
      <c r="C40" s="141" t="str">
        <f>IF(B40=0,"",VLOOKUP($B40,Activity!$A:$AW,19,FALSE))</f>
        <v/>
      </c>
      <c r="D40" s="140" t="str">
        <f>IF(B40=0,"",VLOOKUP($B40,Activity!$A:$V,8,FALSE))</f>
        <v/>
      </c>
      <c r="E40" s="140" t="str">
        <f>IF(B40=0,"",VLOOKUP($B40,Activity!$A:$V,6,FALSE))</f>
        <v/>
      </c>
      <c r="F40" s="140" t="str">
        <f>IF(B40=0,"",VLOOKUP($B40,Activity!$A:$V,7,FALSE))</f>
        <v/>
      </c>
      <c r="G40" s="140" t="str">
        <f>IF(B40=0,"",VLOOKUP($B40,Activity!$A:$V,10,FALSE))</f>
        <v/>
      </c>
      <c r="H40" s="141" t="e">
        <f>IF(G40=0,"",VLOOKUP($B40,Activity!$A:$V,17,FALSE))</f>
        <v>#N/A</v>
      </c>
      <c r="I40" s="141" t="str">
        <f>IF(B40=0,"",VLOOKUP($B40,Activity!$A:$V,19,FALSE))</f>
        <v/>
      </c>
      <c r="J40" s="140" t="str">
        <f>IF(B40=0,"",IF(VLOOKUP($B40,Activity!$A:$V,21,FALSE)=0,"",VLOOKUP($B40,Activity!$A:$V,21,FALSE)))</f>
        <v/>
      </c>
      <c r="K40" s="140" t="str">
        <f>IF(B40=0,"",IF(VLOOKUP($B40,Activity!$A:$W,22,FALSE)=0,"",VLOOKUP($B40,Activity!$A:$W,22,FALSE)))</f>
        <v/>
      </c>
    </row>
    <row r="41" spans="1:11" x14ac:dyDescent="0.3">
      <c r="A41" s="140">
        <f t="shared" si="1"/>
        <v>35</v>
      </c>
      <c r="B41" s="140">
        <f>_xlfn.MAXIFS(Activity!A:A,Activity!D:D,A41,Activity!S:S,"Yes")</f>
        <v>0</v>
      </c>
      <c r="C41" s="141" t="str">
        <f>IF(B41=0,"",VLOOKUP($B41,Activity!$A:$AW,19,FALSE))</f>
        <v/>
      </c>
      <c r="D41" s="140" t="str">
        <f>IF(B41=0,"",VLOOKUP($B41,Activity!$A:$V,8,FALSE))</f>
        <v/>
      </c>
      <c r="E41" s="140" t="str">
        <f>IF(B41=0,"",VLOOKUP($B41,Activity!$A:$V,6,FALSE))</f>
        <v/>
      </c>
      <c r="F41" s="140" t="str">
        <f>IF(B41=0,"",VLOOKUP($B41,Activity!$A:$V,7,FALSE))</f>
        <v/>
      </c>
      <c r="G41" s="140" t="str">
        <f>IF(B41=0,"",VLOOKUP($B41,Activity!$A:$V,10,FALSE))</f>
        <v/>
      </c>
      <c r="H41" s="141" t="e">
        <f>IF(G41=0,"",VLOOKUP($B41,Activity!$A:$V,17,FALSE))</f>
        <v>#N/A</v>
      </c>
      <c r="I41" s="141" t="str">
        <f>IF(B41=0,"",VLOOKUP($B41,Activity!$A:$V,19,FALSE))</f>
        <v/>
      </c>
      <c r="J41" s="140" t="str">
        <f>IF(B41=0,"",IF(VLOOKUP($B41,Activity!$A:$V,21,FALSE)=0,"",VLOOKUP($B41,Activity!$A:$V,21,FALSE)))</f>
        <v/>
      </c>
      <c r="K41" s="140" t="str">
        <f>IF(B41=0,"",IF(VLOOKUP($B41,Activity!$A:$W,22,FALSE)=0,"",VLOOKUP($B41,Activity!$A:$W,22,FALSE)))</f>
        <v/>
      </c>
    </row>
    <row r="42" spans="1:11" x14ac:dyDescent="0.3">
      <c r="A42" s="140">
        <f t="shared" si="1"/>
        <v>36</v>
      </c>
      <c r="B42" s="140">
        <f>_xlfn.MAXIFS(Activity!A:A,Activity!D:D,A42,Activity!S:S,"Yes")</f>
        <v>0</v>
      </c>
      <c r="C42" s="141" t="str">
        <f>IF(B42=0,"",VLOOKUP($B42,Activity!$A:$AW,19,FALSE))</f>
        <v/>
      </c>
      <c r="D42" s="140" t="str">
        <f>IF(B42=0,"",VLOOKUP($B42,Activity!$A:$V,8,FALSE))</f>
        <v/>
      </c>
      <c r="E42" s="140" t="str">
        <f>IF(B42=0,"",VLOOKUP($B42,Activity!$A:$V,6,FALSE))</f>
        <v/>
      </c>
      <c r="F42" s="140" t="str">
        <f>IF(B42=0,"",VLOOKUP($B42,Activity!$A:$V,7,FALSE))</f>
        <v/>
      </c>
      <c r="G42" s="140" t="str">
        <f>IF(B42=0,"",VLOOKUP($B42,Activity!$A:$V,10,FALSE))</f>
        <v/>
      </c>
      <c r="H42" s="141" t="e">
        <f>IF(G42=0,"",VLOOKUP($B42,Activity!$A:$V,17,FALSE))</f>
        <v>#N/A</v>
      </c>
      <c r="I42" s="141" t="str">
        <f>IF(B42=0,"",VLOOKUP($B42,Activity!$A:$V,19,FALSE))</f>
        <v/>
      </c>
      <c r="J42" s="140" t="str">
        <f>IF(B42=0,"",IF(VLOOKUP($B42,Activity!$A:$V,21,FALSE)=0,"",VLOOKUP($B42,Activity!$A:$V,21,FALSE)))</f>
        <v/>
      </c>
      <c r="K42" s="140" t="str">
        <f>IF(B42=0,"",IF(VLOOKUP($B42,Activity!$A:$W,22,FALSE)=0,"",VLOOKUP($B42,Activity!$A:$W,22,FALSE)))</f>
        <v/>
      </c>
    </row>
    <row r="43" spans="1:11" x14ac:dyDescent="0.3">
      <c r="A43" s="140">
        <f t="shared" si="1"/>
        <v>37</v>
      </c>
      <c r="B43" s="140">
        <f>_xlfn.MAXIFS(Activity!A:A,Activity!D:D,A43,Activity!S:S,"Yes")</f>
        <v>0</v>
      </c>
      <c r="C43" s="141" t="str">
        <f>IF(B43=0,"",VLOOKUP($B43,Activity!$A:$AW,19,FALSE))</f>
        <v/>
      </c>
      <c r="D43" s="140" t="str">
        <f>IF(B43=0,"",VLOOKUP($B43,Activity!$A:$V,8,FALSE))</f>
        <v/>
      </c>
      <c r="E43" s="140" t="str">
        <f>IF(B43=0,"",VLOOKUP($B43,Activity!$A:$V,6,FALSE))</f>
        <v/>
      </c>
      <c r="F43" s="140" t="str">
        <f>IF(B43=0,"",VLOOKUP($B43,Activity!$A:$V,7,FALSE))</f>
        <v/>
      </c>
      <c r="G43" s="140" t="str">
        <f>IF(B43=0,"",VLOOKUP($B43,Activity!$A:$V,10,FALSE))</f>
        <v/>
      </c>
      <c r="H43" s="141" t="e">
        <f>IF(G43=0,"",VLOOKUP($B43,Activity!$A:$V,17,FALSE))</f>
        <v>#N/A</v>
      </c>
      <c r="I43" s="141" t="str">
        <f>IF(B43=0,"",VLOOKUP($B43,Activity!$A:$V,19,FALSE))</f>
        <v/>
      </c>
      <c r="J43" s="140" t="str">
        <f>IF(B43=0,"",IF(VLOOKUP($B43,Activity!$A:$V,21,FALSE)=0,"",VLOOKUP($B43,Activity!$A:$V,21,FALSE)))</f>
        <v/>
      </c>
      <c r="K43" s="140" t="str">
        <f>IF(B43=0,"",IF(VLOOKUP($B43,Activity!$A:$W,22,FALSE)=0,"",VLOOKUP($B43,Activity!$A:$W,22,FALSE)))</f>
        <v/>
      </c>
    </row>
    <row r="44" spans="1:11" x14ac:dyDescent="0.3">
      <c r="A44" s="140">
        <f t="shared" si="1"/>
        <v>38</v>
      </c>
      <c r="B44" s="140">
        <f>_xlfn.MAXIFS(Activity!A:A,Activity!D:D,A44,Activity!S:S,"Yes")</f>
        <v>0</v>
      </c>
      <c r="C44" s="141" t="str">
        <f>IF(B44=0,"",VLOOKUP($B44,Activity!$A:$AW,19,FALSE))</f>
        <v/>
      </c>
      <c r="D44" s="140" t="str">
        <f>IF(B44=0,"",VLOOKUP($B44,Activity!$A:$V,8,FALSE))</f>
        <v/>
      </c>
      <c r="E44" s="140" t="str">
        <f>IF(B44=0,"",VLOOKUP($B44,Activity!$A:$V,6,FALSE))</f>
        <v/>
      </c>
      <c r="F44" s="140" t="str">
        <f>IF(B44=0,"",VLOOKUP($B44,Activity!$A:$V,7,FALSE))</f>
        <v/>
      </c>
      <c r="G44" s="140" t="str">
        <f>IF(B44=0,"",VLOOKUP($B44,Activity!$A:$V,10,FALSE))</f>
        <v/>
      </c>
      <c r="H44" s="141" t="e">
        <f>IF(G44=0,"",VLOOKUP($B44,Activity!$A:$V,17,FALSE))</f>
        <v>#N/A</v>
      </c>
      <c r="I44" s="141" t="str">
        <f>IF(B44=0,"",VLOOKUP($B44,Activity!$A:$V,19,FALSE))</f>
        <v/>
      </c>
      <c r="J44" s="140" t="str">
        <f>IF(B44=0,"",IF(VLOOKUP($B44,Activity!$A:$V,21,FALSE)=0,"",VLOOKUP($B44,Activity!$A:$V,21,FALSE)))</f>
        <v/>
      </c>
      <c r="K44" s="140" t="str">
        <f>IF(B44=0,"",IF(VLOOKUP($B44,Activity!$A:$W,22,FALSE)=0,"",VLOOKUP($B44,Activity!$A:$W,22,FALSE)))</f>
        <v/>
      </c>
    </row>
    <row r="45" spans="1:11" x14ac:dyDescent="0.3">
      <c r="A45" s="140">
        <f t="shared" si="1"/>
        <v>39</v>
      </c>
      <c r="B45" s="140">
        <f>_xlfn.MAXIFS(Activity!A:A,Activity!D:D,A45,Activity!S:S,"Yes")</f>
        <v>0</v>
      </c>
      <c r="C45" s="141" t="str">
        <f>IF(B45=0,"",VLOOKUP($B45,Activity!$A:$AW,19,FALSE))</f>
        <v/>
      </c>
      <c r="D45" s="140" t="str">
        <f>IF(B45=0,"",VLOOKUP($B45,Activity!$A:$V,8,FALSE))</f>
        <v/>
      </c>
      <c r="E45" s="140" t="str">
        <f>IF(B45=0,"",VLOOKUP($B45,Activity!$A:$V,6,FALSE))</f>
        <v/>
      </c>
      <c r="F45" s="140" t="str">
        <f>IF(B45=0,"",VLOOKUP($B45,Activity!$A:$V,7,FALSE))</f>
        <v/>
      </c>
      <c r="G45" s="140" t="str">
        <f>IF(B45=0,"",VLOOKUP($B45,Activity!$A:$V,10,FALSE))</f>
        <v/>
      </c>
      <c r="H45" s="141" t="e">
        <f>IF(G45=0,"",VLOOKUP($B45,Activity!$A:$V,17,FALSE))</f>
        <v>#N/A</v>
      </c>
      <c r="I45" s="141" t="str">
        <f>IF(B45=0,"",VLOOKUP($B45,Activity!$A:$V,19,FALSE))</f>
        <v/>
      </c>
      <c r="J45" s="140" t="str">
        <f>IF(B45=0,"",IF(VLOOKUP($B45,Activity!$A:$V,21,FALSE)=0,"",VLOOKUP($B45,Activity!$A:$V,21,FALSE)))</f>
        <v/>
      </c>
      <c r="K45" s="140" t="str">
        <f>IF(B45=0,"",IF(VLOOKUP($B45,Activity!$A:$W,22,FALSE)=0,"",VLOOKUP($B45,Activity!$A:$W,22,FALSE)))</f>
        <v/>
      </c>
    </row>
    <row r="46" spans="1:11" x14ac:dyDescent="0.3">
      <c r="A46" s="140">
        <f t="shared" si="1"/>
        <v>40</v>
      </c>
      <c r="B46" s="140">
        <f>_xlfn.MAXIFS(Activity!A:A,Activity!D:D,A46,Activity!S:S,"Yes")</f>
        <v>0</v>
      </c>
      <c r="C46" s="141" t="str">
        <f>IF(B46=0,"",VLOOKUP($B46,Activity!$A:$AW,19,FALSE))</f>
        <v/>
      </c>
      <c r="D46" s="140" t="str">
        <f>IF(B46=0,"",VLOOKUP($B46,Activity!$A:$V,8,FALSE))</f>
        <v/>
      </c>
      <c r="E46" s="140" t="str">
        <f>IF(B46=0,"",VLOOKUP($B46,Activity!$A:$V,6,FALSE))</f>
        <v/>
      </c>
      <c r="F46" s="140" t="str">
        <f>IF(B46=0,"",VLOOKUP($B46,Activity!$A:$V,7,FALSE))</f>
        <v/>
      </c>
      <c r="G46" s="140" t="str">
        <f>IF(B46=0,"",VLOOKUP($B46,Activity!$A:$V,10,FALSE))</f>
        <v/>
      </c>
      <c r="H46" s="141" t="e">
        <f>IF(G46=0,"",VLOOKUP($B46,Activity!$A:$V,17,FALSE))</f>
        <v>#N/A</v>
      </c>
      <c r="I46" s="141" t="str">
        <f>IF(B46=0,"",VLOOKUP($B46,Activity!$A:$V,19,FALSE))</f>
        <v/>
      </c>
      <c r="J46" s="140" t="str">
        <f>IF(B46=0,"",IF(VLOOKUP($B46,Activity!$A:$V,21,FALSE)=0,"",VLOOKUP($B46,Activity!$A:$V,21,FALSE)))</f>
        <v/>
      </c>
      <c r="K46" s="140" t="str">
        <f>IF(B46=0,"",IF(VLOOKUP($B46,Activity!$A:$W,22,FALSE)=0,"",VLOOKUP($B46,Activity!$A:$W,22,FALSE)))</f>
        <v/>
      </c>
    </row>
    <row r="47" spans="1:11" x14ac:dyDescent="0.3">
      <c r="A47" s="140">
        <f t="shared" si="1"/>
        <v>41</v>
      </c>
      <c r="B47" s="140">
        <f>_xlfn.MAXIFS(Activity!A:A,Activity!D:D,A47,Activity!S:S,"Yes")</f>
        <v>0</v>
      </c>
      <c r="C47" s="141" t="str">
        <f>IF(B47=0,"",VLOOKUP($B47,Activity!$A:$AW,19,FALSE))</f>
        <v/>
      </c>
      <c r="D47" s="140" t="str">
        <f>IF(B47=0,"",VLOOKUP($B47,Activity!$A:$V,8,FALSE))</f>
        <v/>
      </c>
      <c r="E47" s="140" t="str">
        <f>IF(B47=0,"",VLOOKUP($B47,Activity!$A:$V,6,FALSE))</f>
        <v/>
      </c>
      <c r="F47" s="140" t="str">
        <f>IF(B47=0,"",VLOOKUP($B47,Activity!$A:$V,7,FALSE))</f>
        <v/>
      </c>
      <c r="G47" s="140" t="str">
        <f>IF(B47=0,"",VLOOKUP($B47,Activity!$A:$V,10,FALSE))</f>
        <v/>
      </c>
      <c r="H47" s="141" t="e">
        <f>IF(G47=0,"",VLOOKUP($B47,Activity!$A:$V,17,FALSE))</f>
        <v>#N/A</v>
      </c>
      <c r="I47" s="141" t="str">
        <f>IF(B47=0,"",VLOOKUP($B47,Activity!$A:$V,19,FALSE))</f>
        <v/>
      </c>
      <c r="J47" s="140" t="str">
        <f>IF(B47=0,"",IF(VLOOKUP($B47,Activity!$A:$V,21,FALSE)=0,"",VLOOKUP($B47,Activity!$A:$V,21,FALSE)))</f>
        <v/>
      </c>
      <c r="K47" s="140" t="str">
        <f>IF(B47=0,"",IF(VLOOKUP($B47,Activity!$A:$W,22,FALSE)=0,"",VLOOKUP($B47,Activity!$A:$W,22,FALSE)))</f>
        <v/>
      </c>
    </row>
    <row r="48" spans="1:11" x14ac:dyDescent="0.3">
      <c r="A48" s="140">
        <f t="shared" si="1"/>
        <v>42</v>
      </c>
      <c r="B48" s="140">
        <f>_xlfn.MAXIFS(Activity!A:A,Activity!D:D,A48,Activity!S:S,"Yes")</f>
        <v>0</v>
      </c>
      <c r="C48" s="141" t="str">
        <f>IF(B48=0,"",VLOOKUP($B48,Activity!$A:$AW,19,FALSE))</f>
        <v/>
      </c>
      <c r="D48" s="140" t="str">
        <f>IF(B48=0,"",VLOOKUP($B48,Activity!$A:$V,8,FALSE))</f>
        <v/>
      </c>
      <c r="E48" s="140" t="str">
        <f>IF(B48=0,"",VLOOKUP($B48,Activity!$A:$V,6,FALSE))</f>
        <v/>
      </c>
      <c r="F48" s="140" t="str">
        <f>IF(B48=0,"",VLOOKUP($B48,Activity!$A:$V,7,FALSE))</f>
        <v/>
      </c>
      <c r="G48" s="140" t="str">
        <f>IF(B48=0,"",VLOOKUP($B48,Activity!$A:$V,10,FALSE))</f>
        <v/>
      </c>
      <c r="H48" s="141" t="e">
        <f>IF(G48=0,"",VLOOKUP($B48,Activity!$A:$V,17,FALSE))</f>
        <v>#N/A</v>
      </c>
      <c r="I48" s="141" t="str">
        <f>IF(B48=0,"",VLOOKUP($B48,Activity!$A:$V,19,FALSE))</f>
        <v/>
      </c>
      <c r="J48" s="140" t="str">
        <f>IF(B48=0,"",IF(VLOOKUP($B48,Activity!$A:$V,21,FALSE)=0,"",VLOOKUP($B48,Activity!$A:$V,21,FALSE)))</f>
        <v/>
      </c>
      <c r="K48" s="140" t="str">
        <f>IF(B48=0,"",IF(VLOOKUP($B48,Activity!$A:$W,22,FALSE)=0,"",VLOOKUP($B48,Activity!$A:$W,22,FALSE)))</f>
        <v/>
      </c>
    </row>
    <row r="49" spans="1:11" x14ac:dyDescent="0.3">
      <c r="A49" s="140">
        <f t="shared" si="1"/>
        <v>43</v>
      </c>
      <c r="B49" s="140">
        <f>_xlfn.MAXIFS(Activity!A:A,Activity!D:D,A49,Activity!S:S,"Yes")</f>
        <v>0</v>
      </c>
      <c r="C49" s="141" t="str">
        <f>IF(B49=0,"",VLOOKUP($B49,Activity!$A:$AW,19,FALSE))</f>
        <v/>
      </c>
      <c r="D49" s="140" t="str">
        <f>IF(B49=0,"",VLOOKUP($B49,Activity!$A:$V,8,FALSE))</f>
        <v/>
      </c>
      <c r="E49" s="140" t="str">
        <f>IF(B49=0,"",VLOOKUP($B49,Activity!$A:$V,6,FALSE))</f>
        <v/>
      </c>
      <c r="F49" s="140" t="str">
        <f>IF(B49=0,"",VLOOKUP($B49,Activity!$A:$V,7,FALSE))</f>
        <v/>
      </c>
      <c r="G49" s="140" t="str">
        <f>IF(B49=0,"",VLOOKUP($B49,Activity!$A:$V,10,FALSE))</f>
        <v/>
      </c>
      <c r="H49" s="141" t="e">
        <f>IF(G49=0,"",VLOOKUP($B49,Activity!$A:$V,17,FALSE))</f>
        <v>#N/A</v>
      </c>
      <c r="I49" s="141" t="str">
        <f>IF(B49=0,"",VLOOKUP($B49,Activity!$A:$V,19,FALSE))</f>
        <v/>
      </c>
      <c r="J49" s="140" t="str">
        <f>IF(B49=0,"",IF(VLOOKUP($B49,Activity!$A:$V,21,FALSE)=0,"",VLOOKUP($B49,Activity!$A:$V,21,FALSE)))</f>
        <v/>
      </c>
      <c r="K49" s="140" t="str">
        <f>IF(B49=0,"",IF(VLOOKUP($B49,Activity!$A:$W,22,FALSE)=0,"",VLOOKUP($B49,Activity!$A:$W,22,FALSE)))</f>
        <v/>
      </c>
    </row>
    <row r="50" spans="1:11" x14ac:dyDescent="0.3">
      <c r="A50" s="140">
        <f t="shared" si="1"/>
        <v>44</v>
      </c>
      <c r="B50" s="140">
        <f>_xlfn.MAXIFS(Activity!A:A,Activity!D:D,A50,Activity!S:S,"Yes")</f>
        <v>0</v>
      </c>
      <c r="C50" s="141" t="str">
        <f>IF(B50=0,"",VLOOKUP($B50,Activity!$A:$AW,19,FALSE))</f>
        <v/>
      </c>
      <c r="D50" s="140" t="str">
        <f>IF(B50=0,"",VLOOKUP($B50,Activity!$A:$V,8,FALSE))</f>
        <v/>
      </c>
      <c r="E50" s="140" t="str">
        <f>IF(B50=0,"",VLOOKUP($B50,Activity!$A:$V,6,FALSE))</f>
        <v/>
      </c>
      <c r="F50" s="140" t="str">
        <f>IF(B50=0,"",VLOOKUP($B50,Activity!$A:$V,7,FALSE))</f>
        <v/>
      </c>
      <c r="G50" s="140" t="str">
        <f>IF(B50=0,"",VLOOKUP($B50,Activity!$A:$V,10,FALSE))</f>
        <v/>
      </c>
      <c r="H50" s="141" t="e">
        <f>IF(G50=0,"",VLOOKUP($B50,Activity!$A:$V,17,FALSE))</f>
        <v>#N/A</v>
      </c>
      <c r="I50" s="141" t="str">
        <f>IF(B50=0,"",VLOOKUP($B50,Activity!$A:$V,19,FALSE))</f>
        <v/>
      </c>
      <c r="J50" s="140" t="str">
        <f>IF(B50=0,"",IF(VLOOKUP($B50,Activity!$A:$V,21,FALSE)=0,"",VLOOKUP($B50,Activity!$A:$V,21,FALSE)))</f>
        <v/>
      </c>
      <c r="K50" s="140" t="str">
        <f>IF(B50=0,"",IF(VLOOKUP($B50,Activity!$A:$W,22,FALSE)=0,"",VLOOKUP($B50,Activity!$A:$W,22,FALSE)))</f>
        <v/>
      </c>
    </row>
    <row r="51" spans="1:11" x14ac:dyDescent="0.3">
      <c r="A51" s="140">
        <f t="shared" si="1"/>
        <v>45</v>
      </c>
      <c r="B51" s="140">
        <f>_xlfn.MAXIFS(Activity!A:A,Activity!D:D,A51,Activity!S:S,"Yes")</f>
        <v>0</v>
      </c>
      <c r="C51" s="141" t="str">
        <f>IF(B51=0,"",VLOOKUP($B51,Activity!$A:$AW,19,FALSE))</f>
        <v/>
      </c>
      <c r="D51" s="140" t="str">
        <f>IF(B51=0,"",VLOOKUP($B51,Activity!$A:$V,8,FALSE))</f>
        <v/>
      </c>
      <c r="E51" s="140" t="str">
        <f>IF(B51=0,"",VLOOKUP($B51,Activity!$A:$V,6,FALSE))</f>
        <v/>
      </c>
      <c r="F51" s="140" t="str">
        <f>IF(B51=0,"",VLOOKUP($B51,Activity!$A:$V,7,FALSE))</f>
        <v/>
      </c>
      <c r="G51" s="140" t="str">
        <f>IF(B51=0,"",VLOOKUP($B51,Activity!$A:$V,10,FALSE))</f>
        <v/>
      </c>
      <c r="H51" s="141" t="e">
        <f>IF(G51=0,"",VLOOKUP($B51,Activity!$A:$V,17,FALSE))</f>
        <v>#N/A</v>
      </c>
      <c r="I51" s="141" t="str">
        <f>IF(B51=0,"",VLOOKUP($B51,Activity!$A:$V,19,FALSE))</f>
        <v/>
      </c>
      <c r="J51" s="140" t="str">
        <f>IF(B51=0,"",IF(VLOOKUP($B51,Activity!$A:$V,21,FALSE)=0,"",VLOOKUP($B51,Activity!$A:$V,21,FALSE)))</f>
        <v/>
      </c>
      <c r="K51" s="140" t="str">
        <f>IF(B51=0,"",IF(VLOOKUP($B51,Activity!$A:$W,22,FALSE)=0,"",VLOOKUP($B51,Activity!$A:$W,22,FALSE)))</f>
        <v/>
      </c>
    </row>
    <row r="52" spans="1:11" x14ac:dyDescent="0.3">
      <c r="A52" s="140">
        <f t="shared" si="1"/>
        <v>46</v>
      </c>
      <c r="B52" s="140">
        <f>_xlfn.MAXIFS(Activity!A:A,Activity!D:D,A52,Activity!S:S,"Yes")</f>
        <v>0</v>
      </c>
      <c r="C52" s="141" t="str">
        <f>IF(B52=0,"",VLOOKUP($B52,Activity!$A:$AW,19,FALSE))</f>
        <v/>
      </c>
      <c r="D52" s="140" t="str">
        <f>IF(B52=0,"",VLOOKUP($B52,Activity!$A:$V,8,FALSE))</f>
        <v/>
      </c>
      <c r="E52" s="140" t="str">
        <f>IF(B52=0,"",VLOOKUP($B52,Activity!$A:$V,6,FALSE))</f>
        <v/>
      </c>
      <c r="F52" s="140" t="str">
        <f>IF(B52=0,"",VLOOKUP($B52,Activity!$A:$V,7,FALSE))</f>
        <v/>
      </c>
      <c r="G52" s="140" t="str">
        <f>IF(B52=0,"",VLOOKUP($B52,Activity!$A:$V,10,FALSE))</f>
        <v/>
      </c>
      <c r="H52" s="141" t="e">
        <f>IF(G52=0,"",VLOOKUP($B52,Activity!$A:$V,17,FALSE))</f>
        <v>#N/A</v>
      </c>
      <c r="I52" s="141" t="str">
        <f>IF(B52=0,"",VLOOKUP($B52,Activity!$A:$V,19,FALSE))</f>
        <v/>
      </c>
      <c r="J52" s="140" t="str">
        <f>IF(B52=0,"",IF(VLOOKUP($B52,Activity!$A:$V,21,FALSE)=0,"",VLOOKUP($B52,Activity!$A:$V,21,FALSE)))</f>
        <v/>
      </c>
      <c r="K52" s="140" t="str">
        <f>IF(B52=0,"",IF(VLOOKUP($B52,Activity!$A:$W,22,FALSE)=0,"",VLOOKUP($B52,Activity!$A:$W,22,FALSE)))</f>
        <v/>
      </c>
    </row>
    <row r="53" spans="1:11" x14ac:dyDescent="0.3">
      <c r="A53" s="140">
        <f t="shared" si="1"/>
        <v>47</v>
      </c>
      <c r="B53" s="140">
        <f>_xlfn.MAXIFS(Activity!A:A,Activity!D:D,A53,Activity!S:S,"Yes")</f>
        <v>0</v>
      </c>
      <c r="C53" s="141" t="str">
        <f>IF(B53=0,"",VLOOKUP($B53,Activity!$A:$AW,19,FALSE))</f>
        <v/>
      </c>
      <c r="D53" s="140" t="str">
        <f>IF(B53=0,"",VLOOKUP($B53,Activity!$A:$V,8,FALSE))</f>
        <v/>
      </c>
      <c r="E53" s="140" t="str">
        <f>IF(B53=0,"",VLOOKUP($B53,Activity!$A:$V,6,FALSE))</f>
        <v/>
      </c>
      <c r="F53" s="140" t="str">
        <f>IF(B53=0,"",VLOOKUP($B53,Activity!$A:$V,7,FALSE))</f>
        <v/>
      </c>
      <c r="G53" s="140" t="str">
        <f>IF(B53=0,"",VLOOKUP($B53,Activity!$A:$V,10,FALSE))</f>
        <v/>
      </c>
      <c r="H53" s="141" t="e">
        <f>IF(G53=0,"",VLOOKUP($B53,Activity!$A:$V,17,FALSE))</f>
        <v>#N/A</v>
      </c>
      <c r="I53" s="141" t="str">
        <f>IF(B53=0,"",VLOOKUP($B53,Activity!$A:$V,19,FALSE))</f>
        <v/>
      </c>
      <c r="J53" s="140" t="str">
        <f>IF(B53=0,"",IF(VLOOKUP($B53,Activity!$A:$V,21,FALSE)=0,"",VLOOKUP($B53,Activity!$A:$V,21,FALSE)))</f>
        <v/>
      </c>
      <c r="K53" s="140" t="str">
        <f>IF(B53=0,"",IF(VLOOKUP($B53,Activity!$A:$W,22,FALSE)=0,"",VLOOKUP($B53,Activity!$A:$W,22,FALSE)))</f>
        <v/>
      </c>
    </row>
    <row r="54" spans="1:11" x14ac:dyDescent="0.3">
      <c r="A54" s="140">
        <f t="shared" si="1"/>
        <v>48</v>
      </c>
      <c r="B54" s="140">
        <f>_xlfn.MAXIFS(Activity!A:A,Activity!D:D,A54,Activity!S:S,"Yes")</f>
        <v>0</v>
      </c>
      <c r="C54" s="141" t="str">
        <f>IF(B54=0,"",VLOOKUP($B54,Activity!$A:$AW,19,FALSE))</f>
        <v/>
      </c>
      <c r="D54" s="140" t="str">
        <f>IF(B54=0,"",VLOOKUP($B54,Activity!$A:$V,8,FALSE))</f>
        <v/>
      </c>
      <c r="E54" s="140" t="str">
        <f>IF(B54=0,"",VLOOKUP($B54,Activity!$A:$V,6,FALSE))</f>
        <v/>
      </c>
      <c r="F54" s="140" t="str">
        <f>IF(B54=0,"",VLOOKUP($B54,Activity!$A:$V,7,FALSE))</f>
        <v/>
      </c>
      <c r="G54" s="140" t="str">
        <f>IF(B54=0,"",VLOOKUP($B54,Activity!$A:$V,10,FALSE))</f>
        <v/>
      </c>
      <c r="H54" s="141" t="e">
        <f>IF(G54=0,"",VLOOKUP($B54,Activity!$A:$V,17,FALSE))</f>
        <v>#N/A</v>
      </c>
      <c r="I54" s="141" t="str">
        <f>IF(B54=0,"",VLOOKUP($B54,Activity!$A:$V,19,FALSE))</f>
        <v/>
      </c>
      <c r="J54" s="140" t="str">
        <f>IF(B54=0,"",IF(VLOOKUP($B54,Activity!$A:$V,21,FALSE)=0,"",VLOOKUP($B54,Activity!$A:$V,21,FALSE)))</f>
        <v/>
      </c>
      <c r="K54" s="140" t="str">
        <f>IF(B54=0,"",IF(VLOOKUP($B54,Activity!$A:$W,22,FALSE)=0,"",VLOOKUP($B54,Activity!$A:$W,22,FALSE)))</f>
        <v/>
      </c>
    </row>
    <row r="55" spans="1:11" x14ac:dyDescent="0.3">
      <c r="A55" s="140">
        <f t="shared" si="1"/>
        <v>49</v>
      </c>
      <c r="B55" s="140">
        <f>_xlfn.MAXIFS(Activity!A:A,Activity!D:D,A55,Activity!S:S,"Yes")</f>
        <v>0</v>
      </c>
      <c r="C55" s="141" t="str">
        <f>IF(B55=0,"",VLOOKUP($B55,Activity!$A:$AW,19,FALSE))</f>
        <v/>
      </c>
      <c r="D55" s="140" t="str">
        <f>IF(B55=0,"",VLOOKUP($B55,Activity!$A:$V,8,FALSE))</f>
        <v/>
      </c>
      <c r="E55" s="140" t="str">
        <f>IF(B55=0,"",VLOOKUP($B55,Activity!$A:$V,6,FALSE))</f>
        <v/>
      </c>
      <c r="F55" s="140" t="str">
        <f>IF(B55=0,"",VLOOKUP($B55,Activity!$A:$V,7,FALSE))</f>
        <v/>
      </c>
      <c r="G55" s="140" t="str">
        <f>IF(B55=0,"",VLOOKUP($B55,Activity!$A:$V,10,FALSE))</f>
        <v/>
      </c>
      <c r="H55" s="141" t="e">
        <f>IF(G55=0,"",VLOOKUP($B55,Activity!$A:$V,17,FALSE))</f>
        <v>#N/A</v>
      </c>
      <c r="I55" s="141" t="str">
        <f>IF(B55=0,"",VLOOKUP($B55,Activity!$A:$V,19,FALSE))</f>
        <v/>
      </c>
      <c r="J55" s="140" t="str">
        <f>IF(B55=0,"",IF(VLOOKUP($B55,Activity!$A:$V,21,FALSE)=0,"",VLOOKUP($B55,Activity!$A:$V,21,FALSE)))</f>
        <v/>
      </c>
      <c r="K55" s="140" t="str">
        <f>IF(B55=0,"",IF(VLOOKUP($B55,Activity!$A:$W,22,FALSE)=0,"",VLOOKUP($B55,Activity!$A:$W,22,FALSE)))</f>
        <v/>
      </c>
    </row>
    <row r="56" spans="1:11" x14ac:dyDescent="0.3">
      <c r="A56" s="140">
        <f t="shared" si="1"/>
        <v>50</v>
      </c>
      <c r="B56" s="140">
        <f>_xlfn.MAXIFS(Activity!A:A,Activity!D:D,A56,Activity!S:S,"Yes")</f>
        <v>0</v>
      </c>
      <c r="C56" s="141" t="str">
        <f>IF(B56=0,"",VLOOKUP($B56,Activity!$A:$AW,19,FALSE))</f>
        <v/>
      </c>
      <c r="D56" s="140" t="str">
        <f>IF(B56=0,"",VLOOKUP($B56,Activity!$A:$V,8,FALSE))</f>
        <v/>
      </c>
      <c r="E56" s="140" t="str">
        <f>IF(B56=0,"",VLOOKUP($B56,Activity!$A:$V,6,FALSE))</f>
        <v/>
      </c>
      <c r="F56" s="140" t="str">
        <f>IF(B56=0,"",VLOOKUP($B56,Activity!$A:$V,7,FALSE))</f>
        <v/>
      </c>
      <c r="G56" s="140" t="str">
        <f>IF(B56=0,"",VLOOKUP($B56,Activity!$A:$V,10,FALSE))</f>
        <v/>
      </c>
      <c r="H56" s="141" t="e">
        <f>IF(G56=0,"",VLOOKUP($B56,Activity!$A:$V,17,FALSE))</f>
        <v>#N/A</v>
      </c>
      <c r="I56" s="141" t="str">
        <f>IF(B56=0,"",VLOOKUP($B56,Activity!$A:$V,19,FALSE))</f>
        <v/>
      </c>
      <c r="J56" s="140" t="str">
        <f>IF(B56=0,"",IF(VLOOKUP($B56,Activity!$A:$V,21,FALSE)=0,"",VLOOKUP($B56,Activity!$A:$V,21,FALSE)))</f>
        <v/>
      </c>
      <c r="K56" s="140" t="str">
        <f>IF(B56=0,"",IF(VLOOKUP($B56,Activity!$A:$W,22,FALSE)=0,"",VLOOKUP($B56,Activity!$A:$W,22,FALSE)))</f>
        <v/>
      </c>
    </row>
    <row r="57" spans="1:11" x14ac:dyDescent="0.3">
      <c r="A57" s="140">
        <f t="shared" si="1"/>
        <v>51</v>
      </c>
      <c r="B57" s="140">
        <f>_xlfn.MAXIFS(Activity!A:A,Activity!D:D,A57,Activity!S:S,"Yes")</f>
        <v>0</v>
      </c>
      <c r="C57" s="141" t="str">
        <f>IF(B57=0,"",VLOOKUP($B57,Activity!$A:$AW,19,FALSE))</f>
        <v/>
      </c>
      <c r="D57" s="140" t="str">
        <f>IF(B57=0,"",VLOOKUP($B57,Activity!$A:$V,8,FALSE))</f>
        <v/>
      </c>
      <c r="E57" s="140" t="str">
        <f>IF(B57=0,"",VLOOKUP($B57,Activity!$A:$V,6,FALSE))</f>
        <v/>
      </c>
      <c r="F57" s="140" t="str">
        <f>IF(B57=0,"",VLOOKUP($B57,Activity!$A:$V,7,FALSE))</f>
        <v/>
      </c>
      <c r="G57" s="140" t="str">
        <f>IF(B57=0,"",VLOOKUP($B57,Activity!$A:$V,10,FALSE))</f>
        <v/>
      </c>
      <c r="H57" s="141" t="e">
        <f>IF(G57=0,"",VLOOKUP($B57,Activity!$A:$V,17,FALSE))</f>
        <v>#N/A</v>
      </c>
      <c r="I57" s="141" t="str">
        <f>IF(B57=0,"",VLOOKUP($B57,Activity!$A:$V,19,FALSE))</f>
        <v/>
      </c>
      <c r="J57" s="140" t="str">
        <f>IF(B57=0,"",IF(VLOOKUP($B57,Activity!$A:$V,21,FALSE)=0,"",VLOOKUP($B57,Activity!$A:$V,21,FALSE)))</f>
        <v/>
      </c>
      <c r="K57" s="140" t="str">
        <f>IF(B57=0,"",IF(VLOOKUP($B57,Activity!$A:$W,22,FALSE)=0,"",VLOOKUP($B57,Activity!$A:$W,22,FALSE)))</f>
        <v/>
      </c>
    </row>
    <row r="58" spans="1:11" x14ac:dyDescent="0.3">
      <c r="A58" s="140">
        <f t="shared" si="1"/>
        <v>52</v>
      </c>
      <c r="B58" s="140">
        <f>_xlfn.MAXIFS(Activity!A:A,Activity!D:D,A58,Activity!S:S,"Yes")</f>
        <v>0</v>
      </c>
      <c r="C58" s="141" t="str">
        <f>IF(B58=0,"",VLOOKUP($B58,Activity!$A:$AW,19,FALSE))</f>
        <v/>
      </c>
      <c r="D58" s="140" t="str">
        <f>IF(B58=0,"",VLOOKUP($B58,Activity!$A:$V,8,FALSE))</f>
        <v/>
      </c>
      <c r="E58" s="140" t="str">
        <f>IF(B58=0,"",VLOOKUP($B58,Activity!$A:$V,6,FALSE))</f>
        <v/>
      </c>
      <c r="F58" s="140" t="str">
        <f>IF(B58=0,"",VLOOKUP($B58,Activity!$A:$V,7,FALSE))</f>
        <v/>
      </c>
      <c r="G58" s="140" t="str">
        <f>IF(B58=0,"",VLOOKUP($B58,Activity!$A:$V,10,FALSE))</f>
        <v/>
      </c>
      <c r="H58" s="141" t="e">
        <f>IF(G58=0,"",VLOOKUP($B58,Activity!$A:$V,17,FALSE))</f>
        <v>#N/A</v>
      </c>
      <c r="I58" s="141" t="str">
        <f>IF(B58=0,"",VLOOKUP($B58,Activity!$A:$V,19,FALSE))</f>
        <v/>
      </c>
      <c r="J58" s="140" t="str">
        <f>IF(B58=0,"",IF(VLOOKUP($B58,Activity!$A:$V,21,FALSE)=0,"",VLOOKUP($B58,Activity!$A:$V,21,FALSE)))</f>
        <v/>
      </c>
      <c r="K58" s="140" t="str">
        <f>IF(B58=0,"",IF(VLOOKUP($B58,Activity!$A:$W,22,FALSE)=0,"",VLOOKUP($B58,Activity!$A:$W,22,FALSE)))</f>
        <v/>
      </c>
    </row>
    <row r="59" spans="1:11" x14ac:dyDescent="0.3">
      <c r="A59" s="140">
        <f t="shared" si="1"/>
        <v>53</v>
      </c>
      <c r="B59" s="140">
        <f>_xlfn.MAXIFS(Activity!A:A,Activity!D:D,A59,Activity!S:S,"Yes")</f>
        <v>0</v>
      </c>
      <c r="C59" s="141" t="str">
        <f>IF(B59=0,"",VLOOKUP($B59,Activity!$A:$AW,19,FALSE))</f>
        <v/>
      </c>
      <c r="D59" s="140" t="str">
        <f>IF(B59=0,"",VLOOKUP($B59,Activity!$A:$V,8,FALSE))</f>
        <v/>
      </c>
      <c r="E59" s="140" t="str">
        <f>IF(B59=0,"",VLOOKUP($B59,Activity!$A:$V,6,FALSE))</f>
        <v/>
      </c>
      <c r="F59" s="140" t="str">
        <f>IF(B59=0,"",VLOOKUP($B59,Activity!$A:$V,7,FALSE))</f>
        <v/>
      </c>
      <c r="G59" s="140" t="str">
        <f>IF(B59=0,"",VLOOKUP($B59,Activity!$A:$V,10,FALSE))</f>
        <v/>
      </c>
      <c r="H59" s="141" t="e">
        <f>IF(G59=0,"",VLOOKUP($B59,Activity!$A:$V,17,FALSE))</f>
        <v>#N/A</v>
      </c>
      <c r="I59" s="141" t="str">
        <f>IF(B59=0,"",VLOOKUP($B59,Activity!$A:$V,19,FALSE))</f>
        <v/>
      </c>
      <c r="J59" s="140" t="str">
        <f>IF(B59=0,"",IF(VLOOKUP($B59,Activity!$A:$V,21,FALSE)=0,"",VLOOKUP($B59,Activity!$A:$V,21,FALSE)))</f>
        <v/>
      </c>
      <c r="K59" s="140" t="str">
        <f>IF(B59=0,"",IF(VLOOKUP($B59,Activity!$A:$W,22,FALSE)=0,"",VLOOKUP($B59,Activity!$A:$W,22,FALSE)))</f>
        <v/>
      </c>
    </row>
    <row r="60" spans="1:11" x14ac:dyDescent="0.3">
      <c r="A60" s="140">
        <f t="shared" si="1"/>
        <v>54</v>
      </c>
      <c r="B60" s="140">
        <f>_xlfn.MAXIFS(Activity!A:A,Activity!D:D,A60,Activity!S:S,"Yes")</f>
        <v>0</v>
      </c>
      <c r="C60" s="141" t="str">
        <f>IF(B60=0,"",VLOOKUP($B60,Activity!$A:$AW,19,FALSE))</f>
        <v/>
      </c>
      <c r="D60" s="140" t="str">
        <f>IF(B60=0,"",VLOOKUP($B60,Activity!$A:$V,8,FALSE))</f>
        <v/>
      </c>
      <c r="E60" s="140" t="str">
        <f>IF(B60=0,"",VLOOKUP($B60,Activity!$A:$V,6,FALSE))</f>
        <v/>
      </c>
      <c r="F60" s="140" t="str">
        <f>IF(B60=0,"",VLOOKUP($B60,Activity!$A:$V,7,FALSE))</f>
        <v/>
      </c>
      <c r="G60" s="140" t="str">
        <f>IF(B60=0,"",VLOOKUP($B60,Activity!$A:$V,10,FALSE))</f>
        <v/>
      </c>
      <c r="H60" s="141" t="e">
        <f>IF(G60=0,"",VLOOKUP($B60,Activity!$A:$V,17,FALSE))</f>
        <v>#N/A</v>
      </c>
      <c r="I60" s="141" t="str">
        <f>IF(B60=0,"",VLOOKUP($B60,Activity!$A:$V,19,FALSE))</f>
        <v/>
      </c>
      <c r="J60" s="140" t="str">
        <f>IF(B60=0,"",IF(VLOOKUP($B60,Activity!$A:$V,21,FALSE)=0,"",VLOOKUP($B60,Activity!$A:$V,21,FALSE)))</f>
        <v/>
      </c>
      <c r="K60" s="140" t="str">
        <f>IF(B60=0,"",IF(VLOOKUP($B60,Activity!$A:$W,22,FALSE)=0,"",VLOOKUP($B60,Activity!$A:$W,22,FALSE)))</f>
        <v/>
      </c>
    </row>
    <row r="61" spans="1:11" x14ac:dyDescent="0.3">
      <c r="A61" s="140">
        <f t="shared" si="1"/>
        <v>55</v>
      </c>
      <c r="B61" s="140">
        <f>_xlfn.MAXIFS(Activity!A:A,Activity!D:D,A61,Activity!S:S,"Yes")</f>
        <v>0</v>
      </c>
      <c r="C61" s="141" t="str">
        <f>IF(B61=0,"",VLOOKUP($B61,Activity!$A:$AW,19,FALSE))</f>
        <v/>
      </c>
      <c r="D61" s="140" t="str">
        <f>IF(B61=0,"",VLOOKUP($B61,Activity!$A:$V,8,FALSE))</f>
        <v/>
      </c>
      <c r="E61" s="140" t="str">
        <f>IF(B61=0,"",VLOOKUP($B61,Activity!$A:$V,6,FALSE))</f>
        <v/>
      </c>
      <c r="F61" s="140" t="str">
        <f>IF(B61=0,"",VLOOKUP($B61,Activity!$A:$V,7,FALSE))</f>
        <v/>
      </c>
      <c r="G61" s="140" t="str">
        <f>IF(B61=0,"",VLOOKUP($B61,Activity!$A:$V,10,FALSE))</f>
        <v/>
      </c>
      <c r="H61" s="141" t="e">
        <f>IF(G61=0,"",VLOOKUP($B61,Activity!$A:$V,17,FALSE))</f>
        <v>#N/A</v>
      </c>
      <c r="I61" s="141" t="str">
        <f>IF(B61=0,"",VLOOKUP($B61,Activity!$A:$V,19,FALSE))</f>
        <v/>
      </c>
      <c r="J61" s="140" t="str">
        <f>IF(B61=0,"",IF(VLOOKUP($B61,Activity!$A:$V,21,FALSE)=0,"",VLOOKUP($B61,Activity!$A:$V,21,FALSE)))</f>
        <v/>
      </c>
      <c r="K61" s="140" t="str">
        <f>IF(B61=0,"",IF(VLOOKUP($B61,Activity!$A:$W,22,FALSE)=0,"",VLOOKUP($B61,Activity!$A:$W,22,FALSE)))</f>
        <v/>
      </c>
    </row>
    <row r="62" spans="1:11" x14ac:dyDescent="0.3">
      <c r="A62" s="140">
        <f t="shared" si="1"/>
        <v>56</v>
      </c>
      <c r="B62" s="140">
        <f>_xlfn.MAXIFS(Activity!A:A,Activity!D:D,A62,Activity!S:S,"Yes")</f>
        <v>0</v>
      </c>
      <c r="C62" s="141" t="str">
        <f>IF(B62=0,"",VLOOKUP($B62,Activity!$A:$AW,19,FALSE))</f>
        <v/>
      </c>
      <c r="D62" s="140" t="str">
        <f>IF(B62=0,"",VLOOKUP($B62,Activity!$A:$V,8,FALSE))</f>
        <v/>
      </c>
      <c r="E62" s="140" t="str">
        <f>IF(B62=0,"",VLOOKUP($B62,Activity!$A:$V,6,FALSE))</f>
        <v/>
      </c>
      <c r="F62" s="140" t="str">
        <f>IF(B62=0,"",VLOOKUP($B62,Activity!$A:$V,7,FALSE))</f>
        <v/>
      </c>
      <c r="G62" s="140" t="str">
        <f>IF(B62=0,"",VLOOKUP($B62,Activity!$A:$V,10,FALSE))</f>
        <v/>
      </c>
      <c r="H62" s="141" t="e">
        <f>IF(G62=0,"",VLOOKUP($B62,Activity!$A:$V,17,FALSE))</f>
        <v>#N/A</v>
      </c>
      <c r="I62" s="141" t="str">
        <f>IF(B62=0,"",VLOOKUP($B62,Activity!$A:$V,19,FALSE))</f>
        <v/>
      </c>
      <c r="J62" s="140" t="str">
        <f>IF(B62=0,"",IF(VLOOKUP($B62,Activity!$A:$V,21,FALSE)=0,"",VLOOKUP($B62,Activity!$A:$V,21,FALSE)))</f>
        <v/>
      </c>
      <c r="K62" s="140" t="str">
        <f>IF(B62=0,"",IF(VLOOKUP($B62,Activity!$A:$W,22,FALSE)=0,"",VLOOKUP($B62,Activity!$A:$W,22,FALSE)))</f>
        <v/>
      </c>
    </row>
    <row r="63" spans="1:11" x14ac:dyDescent="0.3">
      <c r="A63" s="140">
        <f t="shared" si="1"/>
        <v>57</v>
      </c>
      <c r="B63" s="140">
        <f>_xlfn.MAXIFS(Activity!A:A,Activity!D:D,A63,Activity!S:S,"Yes")</f>
        <v>0</v>
      </c>
      <c r="C63" s="141" t="str">
        <f>IF(B63=0,"",VLOOKUP($B63,Activity!$A:$AW,19,FALSE))</f>
        <v/>
      </c>
      <c r="D63" s="140" t="str">
        <f>IF(B63=0,"",VLOOKUP($B63,Activity!$A:$V,8,FALSE))</f>
        <v/>
      </c>
      <c r="E63" s="140" t="str">
        <f>IF(B63=0,"",VLOOKUP($B63,Activity!$A:$V,6,FALSE))</f>
        <v/>
      </c>
      <c r="F63" s="140" t="str">
        <f>IF(B63=0,"",VLOOKUP($B63,Activity!$A:$V,7,FALSE))</f>
        <v/>
      </c>
      <c r="G63" s="140" t="str">
        <f>IF(B63=0,"",VLOOKUP($B63,Activity!$A:$V,10,FALSE))</f>
        <v/>
      </c>
      <c r="H63" s="141" t="e">
        <f>IF(G63=0,"",VLOOKUP($B63,Activity!$A:$V,17,FALSE))</f>
        <v>#N/A</v>
      </c>
      <c r="I63" s="141" t="str">
        <f>IF(B63=0,"",VLOOKUP($B63,Activity!$A:$V,19,FALSE))</f>
        <v/>
      </c>
      <c r="J63" s="140" t="str">
        <f>IF(B63=0,"",IF(VLOOKUP($B63,Activity!$A:$V,21,FALSE)=0,"",VLOOKUP($B63,Activity!$A:$V,21,FALSE)))</f>
        <v/>
      </c>
      <c r="K63" s="140" t="str">
        <f>IF(B63=0,"",IF(VLOOKUP($B63,Activity!$A:$W,22,FALSE)=0,"",VLOOKUP($B63,Activity!$A:$W,22,FALSE)))</f>
        <v/>
      </c>
    </row>
    <row r="64" spans="1:11" x14ac:dyDescent="0.3">
      <c r="A64" s="140">
        <f t="shared" si="1"/>
        <v>58</v>
      </c>
      <c r="B64" s="140">
        <f>_xlfn.MAXIFS(Activity!A:A,Activity!D:D,A64,Activity!S:S,"Yes")</f>
        <v>0</v>
      </c>
      <c r="C64" s="141" t="str">
        <f>IF(B64=0,"",VLOOKUP($B64,Activity!$A:$AW,19,FALSE))</f>
        <v/>
      </c>
      <c r="D64" s="140" t="str">
        <f>IF(B64=0,"",VLOOKUP($B64,Activity!$A:$V,8,FALSE))</f>
        <v/>
      </c>
      <c r="E64" s="140" t="str">
        <f>IF(B64=0,"",VLOOKUP($B64,Activity!$A:$V,6,FALSE))</f>
        <v/>
      </c>
      <c r="F64" s="140" t="str">
        <f>IF(B64=0,"",VLOOKUP($B64,Activity!$A:$V,7,FALSE))</f>
        <v/>
      </c>
      <c r="G64" s="140" t="str">
        <f>IF(B64=0,"",VLOOKUP($B64,Activity!$A:$V,10,FALSE))</f>
        <v/>
      </c>
      <c r="H64" s="141" t="e">
        <f>IF(G64=0,"",VLOOKUP($B64,Activity!$A:$V,17,FALSE))</f>
        <v>#N/A</v>
      </c>
      <c r="I64" s="141" t="str">
        <f>IF(B64=0,"",VLOOKUP($B64,Activity!$A:$V,19,FALSE))</f>
        <v/>
      </c>
      <c r="J64" s="140" t="str">
        <f>IF(B64=0,"",IF(VLOOKUP($B64,Activity!$A:$V,21,FALSE)=0,"",VLOOKUP($B64,Activity!$A:$V,21,FALSE)))</f>
        <v/>
      </c>
      <c r="K64" s="140" t="str">
        <f>IF(B64=0,"",IF(VLOOKUP($B64,Activity!$A:$W,22,FALSE)=0,"",VLOOKUP($B64,Activity!$A:$W,22,FALSE)))</f>
        <v/>
      </c>
    </row>
    <row r="65" spans="1:11" x14ac:dyDescent="0.3">
      <c r="A65" s="140">
        <f t="shared" si="1"/>
        <v>59</v>
      </c>
      <c r="B65" s="140">
        <f>_xlfn.MAXIFS(Activity!A:A,Activity!D:D,A65,Activity!S:S,"Yes")</f>
        <v>0</v>
      </c>
      <c r="C65" s="141" t="str">
        <f>IF(B65=0,"",VLOOKUP($B65,Activity!$A:$AW,19,FALSE))</f>
        <v/>
      </c>
      <c r="D65" s="140" t="str">
        <f>IF(B65=0,"",VLOOKUP($B65,Activity!$A:$V,8,FALSE))</f>
        <v/>
      </c>
      <c r="E65" s="140" t="str">
        <f>IF(B65=0,"",VLOOKUP($B65,Activity!$A:$V,6,FALSE))</f>
        <v/>
      </c>
      <c r="F65" s="140" t="str">
        <f>IF(B65=0,"",VLOOKUP($B65,Activity!$A:$V,7,FALSE))</f>
        <v/>
      </c>
      <c r="G65" s="140" t="str">
        <f>IF(B65=0,"",VLOOKUP($B65,Activity!$A:$V,10,FALSE))</f>
        <v/>
      </c>
      <c r="H65" s="141" t="e">
        <f>IF(G65=0,"",VLOOKUP($B65,Activity!$A:$V,17,FALSE))</f>
        <v>#N/A</v>
      </c>
      <c r="I65" s="141" t="str">
        <f>IF(B65=0,"",VLOOKUP($B65,Activity!$A:$V,19,FALSE))</f>
        <v/>
      </c>
      <c r="J65" s="140" t="str">
        <f>IF(B65=0,"",IF(VLOOKUP($B65,Activity!$A:$V,21,FALSE)=0,"",VLOOKUP($B65,Activity!$A:$V,21,FALSE)))</f>
        <v/>
      </c>
      <c r="K65" s="140" t="str">
        <f>IF(B65=0,"",IF(VLOOKUP($B65,Activity!$A:$W,22,FALSE)=0,"",VLOOKUP($B65,Activity!$A:$W,22,FALSE)))</f>
        <v/>
      </c>
    </row>
    <row r="66" spans="1:11" x14ac:dyDescent="0.3">
      <c r="A66" s="140">
        <f t="shared" si="1"/>
        <v>60</v>
      </c>
      <c r="B66" s="140">
        <f>_xlfn.MAXIFS(Activity!A:A,Activity!D:D,A66,Activity!S:S,"Yes")</f>
        <v>0</v>
      </c>
      <c r="C66" s="141" t="str">
        <f>IF(B66=0,"",VLOOKUP($B66,Activity!$A:$AW,19,FALSE))</f>
        <v/>
      </c>
      <c r="D66" s="140" t="str">
        <f>IF(B66=0,"",VLOOKUP($B66,Activity!$A:$V,8,FALSE))</f>
        <v/>
      </c>
      <c r="E66" s="140" t="str">
        <f>IF(B66=0,"",VLOOKUP($B66,Activity!$A:$V,6,FALSE))</f>
        <v/>
      </c>
      <c r="F66" s="140" t="str">
        <f>IF(B66=0,"",VLOOKUP($B66,Activity!$A:$V,7,FALSE))</f>
        <v/>
      </c>
      <c r="G66" s="140" t="str">
        <f>IF(B66=0,"",VLOOKUP($B66,Activity!$A:$V,10,FALSE))</f>
        <v/>
      </c>
      <c r="H66" s="141" t="e">
        <f>IF(G66=0,"",VLOOKUP($B66,Activity!$A:$V,17,FALSE))</f>
        <v>#N/A</v>
      </c>
      <c r="I66" s="141" t="str">
        <f>IF(B66=0,"",VLOOKUP($B66,Activity!$A:$V,19,FALSE))</f>
        <v/>
      </c>
      <c r="J66" s="140" t="str">
        <f>IF(B66=0,"",IF(VLOOKUP($B66,Activity!$A:$V,21,FALSE)=0,"",VLOOKUP($B66,Activity!$A:$V,21,FALSE)))</f>
        <v/>
      </c>
      <c r="K66" s="140" t="str">
        <f>IF(B66=0,"",IF(VLOOKUP($B66,Activity!$A:$W,22,FALSE)=0,"",VLOOKUP($B66,Activity!$A:$W,22,FALSE)))</f>
        <v/>
      </c>
    </row>
    <row r="67" spans="1:11" x14ac:dyDescent="0.3">
      <c r="A67" s="140">
        <f t="shared" si="1"/>
        <v>61</v>
      </c>
      <c r="B67" s="140">
        <f>_xlfn.MAXIFS(Activity!A:A,Activity!D:D,A67,Activity!S:S,"Yes")</f>
        <v>0</v>
      </c>
      <c r="C67" s="141" t="str">
        <f>IF(B67=0,"",VLOOKUP($B67,Activity!$A:$AW,19,FALSE))</f>
        <v/>
      </c>
      <c r="D67" s="140" t="str">
        <f>IF(B67=0,"",VLOOKUP($B67,Activity!$A:$V,8,FALSE))</f>
        <v/>
      </c>
      <c r="E67" s="140" t="str">
        <f>IF(B67=0,"",VLOOKUP($B67,Activity!$A:$V,6,FALSE))</f>
        <v/>
      </c>
      <c r="F67" s="140" t="str">
        <f>IF(B67=0,"",VLOOKUP($B67,Activity!$A:$V,7,FALSE))</f>
        <v/>
      </c>
      <c r="G67" s="140" t="str">
        <f>IF(B67=0,"",VLOOKUP($B67,Activity!$A:$V,10,FALSE))</f>
        <v/>
      </c>
      <c r="H67" s="141" t="e">
        <f>IF(G67=0,"",VLOOKUP($B67,Activity!$A:$V,17,FALSE))</f>
        <v>#N/A</v>
      </c>
      <c r="I67" s="141" t="str">
        <f>IF(B67=0,"",VLOOKUP($B67,Activity!$A:$V,19,FALSE))</f>
        <v/>
      </c>
      <c r="J67" s="140" t="str">
        <f>IF(B67=0,"",IF(VLOOKUP($B67,Activity!$A:$V,21,FALSE)=0,"",VLOOKUP($B67,Activity!$A:$V,21,FALSE)))</f>
        <v/>
      </c>
      <c r="K67" s="140" t="str">
        <f>IF(B67=0,"",IF(VLOOKUP($B67,Activity!$A:$W,22,FALSE)=0,"",VLOOKUP($B67,Activity!$A:$W,22,FALSE)))</f>
        <v/>
      </c>
    </row>
    <row r="68" spans="1:11" x14ac:dyDescent="0.3">
      <c r="A68" s="140">
        <f t="shared" si="1"/>
        <v>62</v>
      </c>
      <c r="B68" s="140">
        <f>_xlfn.MAXIFS(Activity!A:A,Activity!D:D,A68,Activity!S:S,"Yes")</f>
        <v>0</v>
      </c>
      <c r="C68" s="141" t="str">
        <f>IF(B68=0,"",VLOOKUP($B68,Activity!$A:$AW,19,FALSE))</f>
        <v/>
      </c>
      <c r="D68" s="140" t="str">
        <f>IF(B68=0,"",VLOOKUP($B68,Activity!$A:$V,8,FALSE))</f>
        <v/>
      </c>
      <c r="E68" s="140" t="str">
        <f>IF(B68=0,"",VLOOKUP($B68,Activity!$A:$V,6,FALSE))</f>
        <v/>
      </c>
      <c r="F68" s="140" t="str">
        <f>IF(B68=0,"",VLOOKUP($B68,Activity!$A:$V,7,FALSE))</f>
        <v/>
      </c>
      <c r="G68" s="140" t="str">
        <f>IF(B68=0,"",VLOOKUP($B68,Activity!$A:$V,10,FALSE))</f>
        <v/>
      </c>
      <c r="H68" s="141" t="e">
        <f>IF(G68=0,"",VLOOKUP($B68,Activity!$A:$V,17,FALSE))</f>
        <v>#N/A</v>
      </c>
      <c r="I68" s="141" t="str">
        <f>IF(B68=0,"",VLOOKUP($B68,Activity!$A:$V,19,FALSE))</f>
        <v/>
      </c>
      <c r="J68" s="140" t="str">
        <f>IF(B68=0,"",IF(VLOOKUP($B68,Activity!$A:$V,21,FALSE)=0,"",VLOOKUP($B68,Activity!$A:$V,21,FALSE)))</f>
        <v/>
      </c>
      <c r="K68" s="140" t="str">
        <f>IF(B68=0,"",IF(VLOOKUP($B68,Activity!$A:$W,22,FALSE)=0,"",VLOOKUP($B68,Activity!$A:$W,22,FALSE)))</f>
        <v/>
      </c>
    </row>
    <row r="69" spans="1:11" x14ac:dyDescent="0.3">
      <c r="A69" s="140">
        <f t="shared" si="1"/>
        <v>63</v>
      </c>
      <c r="B69" s="140">
        <f>_xlfn.MAXIFS(Activity!A:A,Activity!D:D,A69,Activity!S:S,"Yes")</f>
        <v>0</v>
      </c>
      <c r="C69" s="141" t="str">
        <f>IF(B69=0,"",VLOOKUP($B69,Activity!$A:$AW,19,FALSE))</f>
        <v/>
      </c>
      <c r="D69" s="140" t="str">
        <f>IF(B69=0,"",VLOOKUP($B69,Activity!$A:$V,8,FALSE))</f>
        <v/>
      </c>
      <c r="E69" s="140" t="str">
        <f>IF(B69=0,"",VLOOKUP($B69,Activity!$A:$V,6,FALSE))</f>
        <v/>
      </c>
      <c r="F69" s="140" t="str">
        <f>IF(B69=0,"",VLOOKUP($B69,Activity!$A:$V,7,FALSE))</f>
        <v/>
      </c>
      <c r="G69" s="140" t="str">
        <f>IF(B69=0,"",VLOOKUP($B69,Activity!$A:$V,10,FALSE))</f>
        <v/>
      </c>
      <c r="H69" s="141" t="e">
        <f>IF(G69=0,"",VLOOKUP($B69,Activity!$A:$V,17,FALSE))</f>
        <v>#N/A</v>
      </c>
      <c r="I69" s="141" t="str">
        <f>IF(B69=0,"",VLOOKUP($B69,Activity!$A:$V,19,FALSE))</f>
        <v/>
      </c>
      <c r="J69" s="140" t="str">
        <f>IF(B69=0,"",IF(VLOOKUP($B69,Activity!$A:$V,21,FALSE)=0,"",VLOOKUP($B69,Activity!$A:$V,21,FALSE)))</f>
        <v/>
      </c>
      <c r="K69" s="140" t="str">
        <f>IF(B69=0,"",IF(VLOOKUP($B69,Activity!$A:$W,22,FALSE)=0,"",VLOOKUP($B69,Activity!$A:$W,22,FALSE)))</f>
        <v/>
      </c>
    </row>
    <row r="70" spans="1:11" x14ac:dyDescent="0.3">
      <c r="A70" s="140">
        <f t="shared" si="1"/>
        <v>64</v>
      </c>
      <c r="B70" s="140">
        <f>_xlfn.MAXIFS(Activity!A:A,Activity!D:D,A70,Activity!S:S,"Yes")</f>
        <v>0</v>
      </c>
      <c r="C70" s="141" t="str">
        <f>IF(B70=0,"",VLOOKUP($B70,Activity!$A:$AW,19,FALSE))</f>
        <v/>
      </c>
      <c r="D70" s="140" t="str">
        <f>IF(B70=0,"",VLOOKUP($B70,Activity!$A:$V,8,FALSE))</f>
        <v/>
      </c>
      <c r="E70" s="140" t="str">
        <f>IF(B70=0,"",VLOOKUP($B70,Activity!$A:$V,6,FALSE))</f>
        <v/>
      </c>
      <c r="F70" s="140" t="str">
        <f>IF(B70=0,"",VLOOKUP($B70,Activity!$A:$V,7,FALSE))</f>
        <v/>
      </c>
      <c r="G70" s="140" t="str">
        <f>IF(B70=0,"",VLOOKUP($B70,Activity!$A:$V,10,FALSE))</f>
        <v/>
      </c>
      <c r="H70" s="141" t="e">
        <f>IF(G70=0,"",VLOOKUP($B70,Activity!$A:$V,17,FALSE))</f>
        <v>#N/A</v>
      </c>
      <c r="I70" s="141" t="str">
        <f>IF(B70=0,"",VLOOKUP($B70,Activity!$A:$V,19,FALSE))</f>
        <v/>
      </c>
      <c r="J70" s="140" t="str">
        <f>IF(B70=0,"",IF(VLOOKUP($B70,Activity!$A:$V,21,FALSE)=0,"",VLOOKUP($B70,Activity!$A:$V,21,FALSE)))</f>
        <v/>
      </c>
      <c r="K70" s="140" t="str">
        <f>IF(B70=0,"",IF(VLOOKUP($B70,Activity!$A:$W,22,FALSE)=0,"",VLOOKUP($B70,Activity!$A:$W,22,FALSE)))</f>
        <v/>
      </c>
    </row>
    <row r="71" spans="1:11" x14ac:dyDescent="0.3">
      <c r="A71" s="140">
        <f t="shared" si="1"/>
        <v>65</v>
      </c>
      <c r="B71" s="140">
        <f>_xlfn.MAXIFS(Activity!A:A,Activity!D:D,A71,Activity!S:S,"Yes")</f>
        <v>0</v>
      </c>
      <c r="C71" s="141" t="str">
        <f>IF(B71=0,"",VLOOKUP($B71,Activity!$A:$AW,19,FALSE))</f>
        <v/>
      </c>
      <c r="D71" s="140" t="str">
        <f>IF(B71=0,"",VLOOKUP($B71,Activity!$A:$V,8,FALSE))</f>
        <v/>
      </c>
      <c r="E71" s="140" t="str">
        <f>IF(B71=0,"",VLOOKUP($B71,Activity!$A:$V,6,FALSE))</f>
        <v/>
      </c>
      <c r="F71" s="140" t="str">
        <f>IF(B71=0,"",VLOOKUP($B71,Activity!$A:$V,7,FALSE))</f>
        <v/>
      </c>
      <c r="G71" s="140" t="str">
        <f>IF(B71=0,"",VLOOKUP($B71,Activity!$A:$V,10,FALSE))</f>
        <v/>
      </c>
      <c r="H71" s="141" t="e">
        <f>IF(G71=0,"",VLOOKUP($B71,Activity!$A:$V,17,FALSE))</f>
        <v>#N/A</v>
      </c>
      <c r="I71" s="141" t="str">
        <f>IF(B71=0,"",VLOOKUP($B71,Activity!$A:$V,19,FALSE))</f>
        <v/>
      </c>
      <c r="J71" s="140" t="str">
        <f>IF(B71=0,"",IF(VLOOKUP($B71,Activity!$A:$V,21,FALSE)=0,"",VLOOKUP($B71,Activity!$A:$V,21,FALSE)))</f>
        <v/>
      </c>
      <c r="K71" s="140" t="str">
        <f>IF(B71=0,"",IF(VLOOKUP($B71,Activity!$A:$W,22,FALSE)=0,"",VLOOKUP($B71,Activity!$A:$W,22,FALSE)))</f>
        <v/>
      </c>
    </row>
    <row r="72" spans="1:11" x14ac:dyDescent="0.3">
      <c r="A72" s="140">
        <f t="shared" si="1"/>
        <v>66</v>
      </c>
      <c r="B72" s="140">
        <f>_xlfn.MAXIFS(Activity!A:A,Activity!D:D,A72,Activity!S:S,"Yes")</f>
        <v>0</v>
      </c>
      <c r="C72" s="141" t="str">
        <f>IF(B72=0,"",VLOOKUP($B72,Activity!$A:$AW,19,FALSE))</f>
        <v/>
      </c>
      <c r="D72" s="140" t="str">
        <f>IF(B72=0,"",VLOOKUP($B72,Activity!$A:$V,8,FALSE))</f>
        <v/>
      </c>
      <c r="E72" s="140" t="str">
        <f>IF(B72=0,"",VLOOKUP($B72,Activity!$A:$V,6,FALSE))</f>
        <v/>
      </c>
      <c r="F72" s="140" t="str">
        <f>IF(B72=0,"",VLOOKUP($B72,Activity!$A:$V,7,FALSE))</f>
        <v/>
      </c>
      <c r="G72" s="140" t="str">
        <f>IF(B72=0,"",VLOOKUP($B72,Activity!$A:$V,10,FALSE))</f>
        <v/>
      </c>
      <c r="H72" s="141" t="e">
        <f>IF(G72=0,"",VLOOKUP($B72,Activity!$A:$V,17,FALSE))</f>
        <v>#N/A</v>
      </c>
      <c r="I72" s="141" t="str">
        <f>IF(B72=0,"",VLOOKUP($B72,Activity!$A:$V,19,FALSE))</f>
        <v/>
      </c>
      <c r="J72" s="140" t="str">
        <f>IF(B72=0,"",IF(VLOOKUP($B72,Activity!$A:$V,21,FALSE)=0,"",VLOOKUP($B72,Activity!$A:$V,21,FALSE)))</f>
        <v/>
      </c>
      <c r="K72" s="140" t="str">
        <f>IF(B72=0,"",IF(VLOOKUP($B72,Activity!$A:$W,22,FALSE)=0,"",VLOOKUP($B72,Activity!$A:$W,22,FALSE)))</f>
        <v/>
      </c>
    </row>
    <row r="73" spans="1:11" x14ac:dyDescent="0.3">
      <c r="A73" s="140">
        <f t="shared" si="1"/>
        <v>67</v>
      </c>
      <c r="B73" s="140">
        <f>_xlfn.MAXIFS(Activity!A:A,Activity!D:D,A73,Activity!S:S,"Yes")</f>
        <v>0</v>
      </c>
      <c r="C73" s="141" t="str">
        <f>IF(B73=0,"",VLOOKUP($B73,Activity!$A:$AW,19,FALSE))</f>
        <v/>
      </c>
      <c r="D73" s="140" t="str">
        <f>IF(B73=0,"",VLOOKUP($B73,Activity!$A:$V,8,FALSE))</f>
        <v/>
      </c>
      <c r="E73" s="140" t="str">
        <f>IF(B73=0,"",VLOOKUP($B73,Activity!$A:$V,6,FALSE))</f>
        <v/>
      </c>
      <c r="F73" s="140" t="str">
        <f>IF(B73=0,"",VLOOKUP($B73,Activity!$A:$V,7,FALSE))</f>
        <v/>
      </c>
      <c r="G73" s="140" t="str">
        <f>IF(B73=0,"",VLOOKUP($B73,Activity!$A:$V,10,FALSE))</f>
        <v/>
      </c>
      <c r="H73" s="141" t="e">
        <f>IF(G73=0,"",VLOOKUP($B73,Activity!$A:$V,17,FALSE))</f>
        <v>#N/A</v>
      </c>
      <c r="I73" s="141" t="str">
        <f>IF(B73=0,"",VLOOKUP($B73,Activity!$A:$V,19,FALSE))</f>
        <v/>
      </c>
      <c r="J73" s="140" t="str">
        <f>IF(B73=0,"",IF(VLOOKUP($B73,Activity!$A:$V,21,FALSE)=0,"",VLOOKUP($B73,Activity!$A:$V,21,FALSE)))</f>
        <v/>
      </c>
      <c r="K73" s="140" t="str">
        <f>IF(B73=0,"",IF(VLOOKUP($B73,Activity!$A:$W,22,FALSE)=0,"",VLOOKUP($B73,Activity!$A:$W,22,FALSE)))</f>
        <v/>
      </c>
    </row>
    <row r="74" spans="1:11" x14ac:dyDescent="0.3">
      <c r="A74" s="140">
        <f t="shared" si="1"/>
        <v>68</v>
      </c>
      <c r="B74" s="140">
        <f>_xlfn.MAXIFS(Activity!A:A,Activity!D:D,A74,Activity!S:S,"Yes")</f>
        <v>0</v>
      </c>
      <c r="C74" s="141" t="str">
        <f>IF(B74=0,"",VLOOKUP($B74,Activity!$A:$AW,19,FALSE))</f>
        <v/>
      </c>
      <c r="D74" s="140" t="str">
        <f>IF(B74=0,"",VLOOKUP($B74,Activity!$A:$V,8,FALSE))</f>
        <v/>
      </c>
      <c r="E74" s="140" t="str">
        <f>IF(B74=0,"",VLOOKUP($B74,Activity!$A:$V,6,FALSE))</f>
        <v/>
      </c>
      <c r="F74" s="140" t="str">
        <f>IF(B74=0,"",VLOOKUP($B74,Activity!$A:$V,7,FALSE))</f>
        <v/>
      </c>
      <c r="G74" s="140" t="str">
        <f>IF(B74=0,"",VLOOKUP($B74,Activity!$A:$V,10,FALSE))</f>
        <v/>
      </c>
      <c r="H74" s="141" t="e">
        <f>IF(G74=0,"",VLOOKUP($B74,Activity!$A:$V,17,FALSE))</f>
        <v>#N/A</v>
      </c>
      <c r="I74" s="141" t="str">
        <f>IF(B74=0,"",VLOOKUP($B74,Activity!$A:$V,19,FALSE))</f>
        <v/>
      </c>
      <c r="J74" s="140" t="str">
        <f>IF(B74=0,"",IF(VLOOKUP($B74,Activity!$A:$V,21,FALSE)=0,"",VLOOKUP($B74,Activity!$A:$V,21,FALSE)))</f>
        <v/>
      </c>
      <c r="K74" s="140" t="str">
        <f>IF(B74=0,"",IF(VLOOKUP($B74,Activity!$A:$W,22,FALSE)=0,"",VLOOKUP($B74,Activity!$A:$W,22,FALSE)))</f>
        <v/>
      </c>
    </row>
    <row r="75" spans="1:11" x14ac:dyDescent="0.3">
      <c r="A75" s="140">
        <f t="shared" si="1"/>
        <v>69</v>
      </c>
      <c r="B75" s="140">
        <f>_xlfn.MAXIFS(Activity!A:A,Activity!D:D,A75,Activity!S:S,"Yes")</f>
        <v>0</v>
      </c>
      <c r="C75" s="141" t="str">
        <f>IF(B75=0,"",VLOOKUP($B75,Activity!$A:$AW,19,FALSE))</f>
        <v/>
      </c>
      <c r="D75" s="140" t="str">
        <f>IF(B75=0,"",VLOOKUP($B75,Activity!$A:$V,8,FALSE))</f>
        <v/>
      </c>
      <c r="E75" s="140" t="str">
        <f>IF(B75=0,"",VLOOKUP($B75,Activity!$A:$V,6,FALSE))</f>
        <v/>
      </c>
      <c r="F75" s="140" t="str">
        <f>IF(B75=0,"",VLOOKUP($B75,Activity!$A:$V,7,FALSE))</f>
        <v/>
      </c>
      <c r="G75" s="140" t="str">
        <f>IF(B75=0,"",VLOOKUP($B75,Activity!$A:$V,10,FALSE))</f>
        <v/>
      </c>
      <c r="H75" s="141" t="e">
        <f>IF(G75=0,"",VLOOKUP($B75,Activity!$A:$V,17,FALSE))</f>
        <v>#N/A</v>
      </c>
      <c r="I75" s="141" t="str">
        <f>IF(B75=0,"",VLOOKUP($B75,Activity!$A:$V,19,FALSE))</f>
        <v/>
      </c>
      <c r="J75" s="140" t="str">
        <f>IF(B75=0,"",IF(VLOOKUP($B75,Activity!$A:$V,21,FALSE)=0,"",VLOOKUP($B75,Activity!$A:$V,21,FALSE)))</f>
        <v/>
      </c>
      <c r="K75" s="140" t="str">
        <f>IF(B75=0,"",IF(VLOOKUP($B75,Activity!$A:$W,22,FALSE)=0,"",VLOOKUP($B75,Activity!$A:$W,22,FALSE)))</f>
        <v/>
      </c>
    </row>
    <row r="76" spans="1:11" x14ac:dyDescent="0.3">
      <c r="A76" s="140">
        <f t="shared" si="1"/>
        <v>70</v>
      </c>
      <c r="B76" s="140">
        <f>_xlfn.MAXIFS(Activity!A:A,Activity!D:D,A76,Activity!S:S,"Yes")</f>
        <v>0</v>
      </c>
      <c r="C76" s="141" t="str">
        <f>IF(B76=0,"",VLOOKUP($B76,Activity!$A:$AW,19,FALSE))</f>
        <v/>
      </c>
      <c r="D76" s="140" t="str">
        <f>IF(B76=0,"",VLOOKUP($B76,Activity!$A:$V,8,FALSE))</f>
        <v/>
      </c>
      <c r="E76" s="140" t="str">
        <f>IF(B76=0,"",VLOOKUP($B76,Activity!$A:$V,6,FALSE))</f>
        <v/>
      </c>
      <c r="F76" s="140" t="str">
        <f>IF(B76=0,"",VLOOKUP($B76,Activity!$A:$V,7,FALSE))</f>
        <v/>
      </c>
      <c r="G76" s="140" t="str">
        <f>IF(B76=0,"",VLOOKUP($B76,Activity!$A:$V,10,FALSE))</f>
        <v/>
      </c>
      <c r="H76" s="141" t="e">
        <f>IF(G76=0,"",VLOOKUP($B76,Activity!$A:$V,17,FALSE))</f>
        <v>#N/A</v>
      </c>
      <c r="I76" s="141" t="str">
        <f>IF(B76=0,"",VLOOKUP($B76,Activity!$A:$V,19,FALSE))</f>
        <v/>
      </c>
      <c r="J76" s="140" t="str">
        <f>IF(B76=0,"",IF(VLOOKUP($B76,Activity!$A:$V,21,FALSE)=0,"",VLOOKUP($B76,Activity!$A:$V,21,FALSE)))</f>
        <v/>
      </c>
      <c r="K76" s="140" t="str">
        <f>IF(B76=0,"",IF(VLOOKUP($B76,Activity!$A:$W,22,FALSE)=0,"",VLOOKUP($B76,Activity!$A:$W,22,FALSE)))</f>
        <v/>
      </c>
    </row>
    <row r="77" spans="1:11" x14ac:dyDescent="0.3">
      <c r="A77" s="140">
        <f t="shared" si="1"/>
        <v>71</v>
      </c>
      <c r="B77" s="140">
        <f>_xlfn.MAXIFS(Activity!A:A,Activity!D:D,A77,Activity!S:S,"Yes")</f>
        <v>0</v>
      </c>
      <c r="C77" s="141" t="str">
        <f>IF(B77=0,"",VLOOKUP($B77,Activity!$A:$AW,19,FALSE))</f>
        <v/>
      </c>
      <c r="D77" s="140" t="str">
        <f>IF(B77=0,"",VLOOKUP($B77,Activity!$A:$V,8,FALSE))</f>
        <v/>
      </c>
      <c r="E77" s="140" t="str">
        <f>IF(B77=0,"",VLOOKUP($B77,Activity!$A:$V,6,FALSE))</f>
        <v/>
      </c>
      <c r="F77" s="140" t="str">
        <f>IF(B77=0,"",VLOOKUP($B77,Activity!$A:$V,7,FALSE))</f>
        <v/>
      </c>
      <c r="G77" s="140" t="str">
        <f>IF(B77=0,"",VLOOKUP($B77,Activity!$A:$V,10,FALSE))</f>
        <v/>
      </c>
      <c r="H77" s="141" t="e">
        <f>IF(G77=0,"",VLOOKUP($B77,Activity!$A:$V,17,FALSE))</f>
        <v>#N/A</v>
      </c>
      <c r="I77" s="141" t="str">
        <f>IF(B77=0,"",VLOOKUP($B77,Activity!$A:$V,19,FALSE))</f>
        <v/>
      </c>
      <c r="J77" s="140" t="str">
        <f>IF(B77=0,"",IF(VLOOKUP($B77,Activity!$A:$V,21,FALSE)=0,"",VLOOKUP($B77,Activity!$A:$V,21,FALSE)))</f>
        <v/>
      </c>
      <c r="K77" s="140" t="str">
        <f>IF(B77=0,"",IF(VLOOKUP($B77,Activity!$A:$W,22,FALSE)=0,"",VLOOKUP($B77,Activity!$A:$W,22,FALSE)))</f>
        <v/>
      </c>
    </row>
    <row r="78" spans="1:11" x14ac:dyDescent="0.3">
      <c r="A78" s="140">
        <f t="shared" si="1"/>
        <v>72</v>
      </c>
      <c r="B78" s="140">
        <f>_xlfn.MAXIFS(Activity!A:A,Activity!D:D,A78,Activity!S:S,"Yes")</f>
        <v>0</v>
      </c>
      <c r="C78" s="141" t="str">
        <f>IF(B78=0,"",VLOOKUP($B78,Activity!$A:$AW,19,FALSE))</f>
        <v/>
      </c>
      <c r="D78" s="140" t="str">
        <f>IF(B78=0,"",VLOOKUP($B78,Activity!$A:$V,8,FALSE))</f>
        <v/>
      </c>
      <c r="E78" s="140" t="str">
        <f>IF(B78=0,"",VLOOKUP($B78,Activity!$A:$V,6,FALSE))</f>
        <v/>
      </c>
      <c r="F78" s="140" t="str">
        <f>IF(B78=0,"",VLOOKUP($B78,Activity!$A:$V,7,FALSE))</f>
        <v/>
      </c>
      <c r="G78" s="140" t="str">
        <f>IF(B78=0,"",VLOOKUP($B78,Activity!$A:$V,10,FALSE))</f>
        <v/>
      </c>
      <c r="H78" s="141" t="e">
        <f>IF(G78=0,"",VLOOKUP($B78,Activity!$A:$V,17,FALSE))</f>
        <v>#N/A</v>
      </c>
      <c r="I78" s="141" t="str">
        <f>IF(B78=0,"",VLOOKUP($B78,Activity!$A:$V,19,FALSE))</f>
        <v/>
      </c>
      <c r="J78" s="140" t="str">
        <f>IF(B78=0,"",IF(VLOOKUP($B78,Activity!$A:$V,21,FALSE)=0,"",VLOOKUP($B78,Activity!$A:$V,21,FALSE)))</f>
        <v/>
      </c>
      <c r="K78" s="140" t="str">
        <f>IF(B78=0,"",IF(VLOOKUP($B78,Activity!$A:$W,22,FALSE)=0,"",VLOOKUP($B78,Activity!$A:$W,22,FALSE)))</f>
        <v/>
      </c>
    </row>
    <row r="79" spans="1:11" x14ac:dyDescent="0.3">
      <c r="A79" s="140">
        <f t="shared" si="1"/>
        <v>73</v>
      </c>
      <c r="B79" s="140">
        <f>_xlfn.MAXIFS(Activity!A:A,Activity!D:D,A79,Activity!S:S,"Yes")</f>
        <v>0</v>
      </c>
      <c r="C79" s="141" t="str">
        <f>IF(B79=0,"",VLOOKUP($B79,Activity!$A:$AW,19,FALSE))</f>
        <v/>
      </c>
      <c r="D79" s="140" t="str">
        <f>IF(B79=0,"",VLOOKUP($B79,Activity!$A:$V,8,FALSE))</f>
        <v/>
      </c>
      <c r="E79" s="140" t="str">
        <f>IF(B79=0,"",VLOOKUP($B79,Activity!$A:$V,6,FALSE))</f>
        <v/>
      </c>
      <c r="F79" s="140" t="str">
        <f>IF(B79=0,"",VLOOKUP($B79,Activity!$A:$V,7,FALSE))</f>
        <v/>
      </c>
      <c r="G79" s="140" t="str">
        <f>IF(B79=0,"",VLOOKUP($B79,Activity!$A:$V,10,FALSE))</f>
        <v/>
      </c>
      <c r="H79" s="141" t="e">
        <f>IF(G79=0,"",VLOOKUP($B79,Activity!$A:$V,17,FALSE))</f>
        <v>#N/A</v>
      </c>
      <c r="I79" s="141" t="str">
        <f>IF(B79=0,"",VLOOKUP($B79,Activity!$A:$V,19,FALSE))</f>
        <v/>
      </c>
      <c r="J79" s="140" t="str">
        <f>IF(B79=0,"",IF(VLOOKUP($B79,Activity!$A:$V,21,FALSE)=0,"",VLOOKUP($B79,Activity!$A:$V,21,FALSE)))</f>
        <v/>
      </c>
      <c r="K79" s="140" t="str">
        <f>IF(B79=0,"",IF(VLOOKUP($B79,Activity!$A:$W,22,FALSE)=0,"",VLOOKUP($B79,Activity!$A:$W,22,FALSE)))</f>
        <v/>
      </c>
    </row>
    <row r="80" spans="1:11" x14ac:dyDescent="0.3">
      <c r="A80" s="140">
        <f t="shared" si="1"/>
        <v>74</v>
      </c>
      <c r="B80" s="140">
        <f>_xlfn.MAXIFS(Activity!A:A,Activity!D:D,A80,Activity!S:S,"Yes")</f>
        <v>0</v>
      </c>
      <c r="C80" s="141" t="str">
        <f>IF(B80=0,"",VLOOKUP($B80,Activity!$A:$AW,19,FALSE))</f>
        <v/>
      </c>
      <c r="D80" s="140" t="str">
        <f>IF(B80=0,"",VLOOKUP($B80,Activity!$A:$V,8,FALSE))</f>
        <v/>
      </c>
      <c r="E80" s="140" t="str">
        <f>IF(B80=0,"",VLOOKUP($B80,Activity!$A:$V,6,FALSE))</f>
        <v/>
      </c>
      <c r="F80" s="140" t="str">
        <f>IF(B80=0,"",VLOOKUP($B80,Activity!$A:$V,7,FALSE))</f>
        <v/>
      </c>
      <c r="G80" s="140" t="str">
        <f>IF(B80=0,"",VLOOKUP($B80,Activity!$A:$V,10,FALSE))</f>
        <v/>
      </c>
      <c r="H80" s="141" t="e">
        <f>IF(G80=0,"",VLOOKUP($B80,Activity!$A:$V,17,FALSE))</f>
        <v>#N/A</v>
      </c>
      <c r="I80" s="141" t="str">
        <f>IF(B80=0,"",VLOOKUP($B80,Activity!$A:$V,19,FALSE))</f>
        <v/>
      </c>
      <c r="J80" s="140" t="str">
        <f>IF(B80=0,"",IF(VLOOKUP($B80,Activity!$A:$V,21,FALSE)=0,"",VLOOKUP($B80,Activity!$A:$V,21,FALSE)))</f>
        <v/>
      </c>
      <c r="K80" s="140" t="str">
        <f>IF(B80=0,"",IF(VLOOKUP($B80,Activity!$A:$W,22,FALSE)=0,"",VLOOKUP($B80,Activity!$A:$W,22,FALSE)))</f>
        <v/>
      </c>
    </row>
    <row r="81" spans="1:11" x14ac:dyDescent="0.3">
      <c r="A81" s="140">
        <f t="shared" si="1"/>
        <v>75</v>
      </c>
      <c r="B81" s="140">
        <f>_xlfn.MAXIFS(Activity!A:A,Activity!D:D,A81,Activity!S:S,"Yes")</f>
        <v>0</v>
      </c>
      <c r="C81" s="141" t="str">
        <f>IF(B81=0,"",VLOOKUP($B81,Activity!$A:$AW,19,FALSE))</f>
        <v/>
      </c>
      <c r="D81" s="140" t="str">
        <f>IF(B81=0,"",VLOOKUP($B81,Activity!$A:$V,8,FALSE))</f>
        <v/>
      </c>
      <c r="E81" s="140" t="str">
        <f>IF(B81=0,"",VLOOKUP($B81,Activity!$A:$V,6,FALSE))</f>
        <v/>
      </c>
      <c r="F81" s="140" t="str">
        <f>IF(B81=0,"",VLOOKUP($B81,Activity!$A:$V,7,FALSE))</f>
        <v/>
      </c>
      <c r="G81" s="140" t="str">
        <f>IF(B81=0,"",VLOOKUP($B81,Activity!$A:$V,10,FALSE))</f>
        <v/>
      </c>
      <c r="H81" s="141" t="e">
        <f>IF(G81=0,"",VLOOKUP($B81,Activity!$A:$V,17,FALSE))</f>
        <v>#N/A</v>
      </c>
      <c r="I81" s="141" t="str">
        <f>IF(B81=0,"",VLOOKUP($B81,Activity!$A:$V,19,FALSE))</f>
        <v/>
      </c>
      <c r="J81" s="140" t="str">
        <f>IF(B81=0,"",IF(VLOOKUP($B81,Activity!$A:$V,21,FALSE)=0,"",VLOOKUP($B81,Activity!$A:$V,21,FALSE)))</f>
        <v/>
      </c>
      <c r="K81" s="140" t="str">
        <f>IF(B81=0,"",IF(VLOOKUP($B81,Activity!$A:$W,22,FALSE)=0,"",VLOOKUP($B81,Activity!$A:$W,22,FALSE)))</f>
        <v/>
      </c>
    </row>
    <row r="82" spans="1:11" x14ac:dyDescent="0.3">
      <c r="A82" s="140">
        <f t="shared" si="1"/>
        <v>76</v>
      </c>
      <c r="B82" s="140">
        <f>_xlfn.MAXIFS(Activity!A:A,Activity!D:D,A82,Activity!S:S,"Yes")</f>
        <v>0</v>
      </c>
      <c r="C82" s="141" t="str">
        <f>IF(B82=0,"",VLOOKUP($B82,Activity!$A:$AW,19,FALSE))</f>
        <v/>
      </c>
      <c r="D82" s="140" t="str">
        <f>IF(B82=0,"",VLOOKUP($B82,Activity!$A:$V,8,FALSE))</f>
        <v/>
      </c>
      <c r="E82" s="140" t="str">
        <f>IF(B82=0,"",VLOOKUP($B82,Activity!$A:$V,6,FALSE))</f>
        <v/>
      </c>
      <c r="F82" s="140" t="str">
        <f>IF(B82=0,"",VLOOKUP($B82,Activity!$A:$V,7,FALSE))</f>
        <v/>
      </c>
      <c r="G82" s="140" t="str">
        <f>IF(B82=0,"",VLOOKUP($B82,Activity!$A:$V,10,FALSE))</f>
        <v/>
      </c>
      <c r="H82" s="141" t="e">
        <f>IF(G82=0,"",VLOOKUP($B82,Activity!$A:$V,17,FALSE))</f>
        <v>#N/A</v>
      </c>
      <c r="I82" s="141" t="str">
        <f>IF(B82=0,"",VLOOKUP($B82,Activity!$A:$V,19,FALSE))</f>
        <v/>
      </c>
      <c r="J82" s="140" t="str">
        <f>IF(B82=0,"",IF(VLOOKUP($B82,Activity!$A:$V,21,FALSE)=0,"",VLOOKUP($B82,Activity!$A:$V,21,FALSE)))</f>
        <v/>
      </c>
      <c r="K82" s="140" t="str">
        <f>IF(B82=0,"",IF(VLOOKUP($B82,Activity!$A:$W,22,FALSE)=0,"",VLOOKUP($B82,Activity!$A:$W,22,FALSE)))</f>
        <v/>
      </c>
    </row>
    <row r="83" spans="1:11" x14ac:dyDescent="0.3">
      <c r="A83" s="140">
        <f t="shared" si="1"/>
        <v>77</v>
      </c>
      <c r="B83" s="140">
        <f>_xlfn.MAXIFS(Activity!A:A,Activity!D:D,A83,Activity!S:S,"Yes")</f>
        <v>0</v>
      </c>
      <c r="C83" s="141" t="str">
        <f>IF(B83=0,"",VLOOKUP($B83,Activity!$A:$AW,19,FALSE))</f>
        <v/>
      </c>
      <c r="D83" s="140" t="str">
        <f>IF(B83=0,"",VLOOKUP($B83,Activity!$A:$V,8,FALSE))</f>
        <v/>
      </c>
      <c r="E83" s="140" t="str">
        <f>IF(B83=0,"",VLOOKUP($B83,Activity!$A:$V,6,FALSE))</f>
        <v/>
      </c>
      <c r="F83" s="140" t="str">
        <f>IF(B83=0,"",VLOOKUP($B83,Activity!$A:$V,7,FALSE))</f>
        <v/>
      </c>
      <c r="G83" s="140" t="str">
        <f>IF(B83=0,"",VLOOKUP($B83,Activity!$A:$V,10,FALSE))</f>
        <v/>
      </c>
      <c r="H83" s="141" t="e">
        <f>IF(G83=0,"",VLOOKUP($B83,Activity!$A:$V,17,FALSE))</f>
        <v>#N/A</v>
      </c>
      <c r="I83" s="141" t="str">
        <f>IF(B83=0,"",VLOOKUP($B83,Activity!$A:$V,19,FALSE))</f>
        <v/>
      </c>
      <c r="J83" s="140" t="str">
        <f>IF(B83=0,"",IF(VLOOKUP($B83,Activity!$A:$V,21,FALSE)=0,"",VLOOKUP($B83,Activity!$A:$V,21,FALSE)))</f>
        <v/>
      </c>
      <c r="K83" s="140" t="str">
        <f>IF(B83=0,"",IF(VLOOKUP($B83,Activity!$A:$W,22,FALSE)=0,"",VLOOKUP($B83,Activity!$A:$W,22,FALSE)))</f>
        <v/>
      </c>
    </row>
    <row r="84" spans="1:11" x14ac:dyDescent="0.3">
      <c r="A84" s="140">
        <f t="shared" si="1"/>
        <v>78</v>
      </c>
      <c r="B84" s="140">
        <f>_xlfn.MAXIFS(Activity!A:A,Activity!D:D,A84,Activity!S:S,"Yes")</f>
        <v>0</v>
      </c>
      <c r="C84" s="141" t="str">
        <f>IF(B84=0,"",VLOOKUP($B84,Activity!$A:$AW,19,FALSE))</f>
        <v/>
      </c>
      <c r="D84" s="140" t="str">
        <f>IF(B84=0,"",VLOOKUP($B84,Activity!$A:$V,8,FALSE))</f>
        <v/>
      </c>
      <c r="E84" s="140" t="str">
        <f>IF(B84=0,"",VLOOKUP($B84,Activity!$A:$V,6,FALSE))</f>
        <v/>
      </c>
      <c r="F84" s="140" t="str">
        <f>IF(B84=0,"",VLOOKUP($B84,Activity!$A:$V,7,FALSE))</f>
        <v/>
      </c>
      <c r="G84" s="140" t="str">
        <f>IF(B84=0,"",VLOOKUP($B84,Activity!$A:$V,10,FALSE))</f>
        <v/>
      </c>
      <c r="H84" s="141" t="e">
        <f>IF(G84=0,"",VLOOKUP($B84,Activity!$A:$V,17,FALSE))</f>
        <v>#N/A</v>
      </c>
      <c r="I84" s="141" t="str">
        <f>IF(B84=0,"",VLOOKUP($B84,Activity!$A:$V,19,FALSE))</f>
        <v/>
      </c>
      <c r="J84" s="140" t="str">
        <f>IF(B84=0,"",IF(VLOOKUP($B84,Activity!$A:$V,21,FALSE)=0,"",VLOOKUP($B84,Activity!$A:$V,21,FALSE)))</f>
        <v/>
      </c>
      <c r="K84" s="140" t="str">
        <f>IF(B84=0,"",IF(VLOOKUP($B84,Activity!$A:$W,22,FALSE)=0,"",VLOOKUP($B84,Activity!$A:$W,22,FALSE)))</f>
        <v/>
      </c>
    </row>
    <row r="85" spans="1:11" x14ac:dyDescent="0.3">
      <c r="A85" s="140">
        <f t="shared" si="1"/>
        <v>79</v>
      </c>
      <c r="B85" s="140">
        <f>_xlfn.MAXIFS(Activity!A:A,Activity!D:D,A85,Activity!S:S,"Yes")</f>
        <v>0</v>
      </c>
      <c r="C85" s="141" t="str">
        <f>IF(B85=0,"",VLOOKUP($B85,Activity!$A:$AW,19,FALSE))</f>
        <v/>
      </c>
      <c r="D85" s="140" t="str">
        <f>IF(B85=0,"",VLOOKUP($B85,Activity!$A:$V,8,FALSE))</f>
        <v/>
      </c>
      <c r="E85" s="140" t="str">
        <f>IF(B85=0,"",VLOOKUP($B85,Activity!$A:$V,6,FALSE))</f>
        <v/>
      </c>
      <c r="F85" s="140" t="str">
        <f>IF(B85=0,"",VLOOKUP($B85,Activity!$A:$V,7,FALSE))</f>
        <v/>
      </c>
      <c r="G85" s="140" t="str">
        <f>IF(B85=0,"",VLOOKUP($B85,Activity!$A:$V,10,FALSE))</f>
        <v/>
      </c>
      <c r="H85" s="141" t="e">
        <f>IF(G85=0,"",VLOOKUP($B85,Activity!$A:$V,17,FALSE))</f>
        <v>#N/A</v>
      </c>
      <c r="I85" s="141" t="str">
        <f>IF(B85=0,"",VLOOKUP($B85,Activity!$A:$V,19,FALSE))</f>
        <v/>
      </c>
      <c r="J85" s="140" t="str">
        <f>IF(B85=0,"",IF(VLOOKUP($B85,Activity!$A:$V,21,FALSE)=0,"",VLOOKUP($B85,Activity!$A:$V,21,FALSE)))</f>
        <v/>
      </c>
      <c r="K85" s="140" t="str">
        <f>IF(B85=0,"",IF(VLOOKUP($B85,Activity!$A:$W,22,FALSE)=0,"",VLOOKUP($B85,Activity!$A:$W,22,FALSE)))</f>
        <v/>
      </c>
    </row>
    <row r="86" spans="1:11" x14ac:dyDescent="0.3">
      <c r="A86" s="140">
        <f t="shared" si="1"/>
        <v>80</v>
      </c>
      <c r="B86" s="140">
        <f>_xlfn.MAXIFS(Activity!A:A,Activity!D:D,A86,Activity!S:S,"Yes")</f>
        <v>0</v>
      </c>
      <c r="C86" s="141" t="str">
        <f>IF(B86=0,"",VLOOKUP($B86,Activity!$A:$AW,19,FALSE))</f>
        <v/>
      </c>
      <c r="D86" s="140" t="str">
        <f>IF(B86=0,"",VLOOKUP($B86,Activity!$A:$V,8,FALSE))</f>
        <v/>
      </c>
      <c r="E86" s="140" t="str">
        <f>IF(B86=0,"",VLOOKUP($B86,Activity!$A:$V,6,FALSE))</f>
        <v/>
      </c>
      <c r="F86" s="140" t="str">
        <f>IF(B86=0,"",VLOOKUP($B86,Activity!$A:$V,7,FALSE))</f>
        <v/>
      </c>
      <c r="G86" s="140" t="str">
        <f>IF(B86=0,"",VLOOKUP($B86,Activity!$A:$V,10,FALSE))</f>
        <v/>
      </c>
      <c r="H86" s="141" t="e">
        <f>IF(G86=0,"",VLOOKUP($B86,Activity!$A:$V,17,FALSE))</f>
        <v>#N/A</v>
      </c>
      <c r="I86" s="141" t="str">
        <f>IF(B86=0,"",VLOOKUP($B86,Activity!$A:$V,19,FALSE))</f>
        <v/>
      </c>
      <c r="J86" s="140" t="str">
        <f>IF(B86=0,"",IF(VLOOKUP($B86,Activity!$A:$V,21,FALSE)=0,"",VLOOKUP($B86,Activity!$A:$V,21,FALSE)))</f>
        <v/>
      </c>
      <c r="K86" s="140" t="str">
        <f>IF(B86=0,"",IF(VLOOKUP($B86,Activity!$A:$W,22,FALSE)=0,"",VLOOKUP($B86,Activity!$A:$W,22,FALSE)))</f>
        <v/>
      </c>
    </row>
    <row r="87" spans="1:11" x14ac:dyDescent="0.3">
      <c r="A87" s="140">
        <f>A86+1</f>
        <v>81</v>
      </c>
      <c r="B87" s="140">
        <f>_xlfn.MAXIFS(Activity!A:A,Activity!D:D,A87,Activity!S:S,"Yes")</f>
        <v>0</v>
      </c>
      <c r="C87" s="141" t="str">
        <f>IF(B87=0,"",VLOOKUP($B87,Activity!$A:$AW,19,FALSE))</f>
        <v/>
      </c>
      <c r="D87" s="140" t="str">
        <f>IF(B87=0,"",VLOOKUP($B87,Activity!$A:$V,8,FALSE))</f>
        <v/>
      </c>
      <c r="E87" s="140" t="str">
        <f>IF(B87=0,"",VLOOKUP($B87,Activity!$A:$V,6,FALSE))</f>
        <v/>
      </c>
      <c r="F87" s="140" t="str">
        <f>IF(B87=0,"",VLOOKUP($B87,Activity!$A:$V,7,FALSE))</f>
        <v/>
      </c>
      <c r="G87" s="140" t="str">
        <f>IF(B87=0,"",VLOOKUP($B87,Activity!$A:$V,10,FALSE))</f>
        <v/>
      </c>
      <c r="H87" s="141" t="e">
        <f>IF(G87=0,"",VLOOKUP($B87,Activity!$A:$V,17,FALSE))</f>
        <v>#N/A</v>
      </c>
      <c r="I87" s="141" t="str">
        <f>IF(B87=0,"",VLOOKUP($B87,Activity!$A:$V,19,FALSE))</f>
        <v/>
      </c>
      <c r="J87" s="140" t="str">
        <f>IF(B87=0,"",IF(VLOOKUP($B87,Activity!$A:$V,21,FALSE)=0,"",VLOOKUP($B87,Activity!$A:$V,21,FALSE)))</f>
        <v/>
      </c>
      <c r="K87" s="140" t="str">
        <f>IF(B87=0,"",IF(VLOOKUP($B87,Activity!$A:$W,22,FALSE)=0,"",VLOOKUP($B87,Activity!$A:$W,22,FALSE)))</f>
        <v/>
      </c>
    </row>
    <row r="88" spans="1:11" x14ac:dyDescent="0.3">
      <c r="A88" s="140">
        <f>A87+1</f>
        <v>82</v>
      </c>
      <c r="B88" s="140">
        <f>_xlfn.MAXIFS(Activity!A:A,Activity!D:D,A88,Activity!S:S,"Yes")</f>
        <v>0</v>
      </c>
      <c r="C88" s="141" t="str">
        <f>IF(B88=0,"",VLOOKUP($B88,Activity!$A:$AW,19,FALSE))</f>
        <v/>
      </c>
      <c r="D88" s="140" t="str">
        <f>IF(B88=0,"",VLOOKUP($B88,Activity!$A:$V,8,FALSE))</f>
        <v/>
      </c>
      <c r="E88" s="140" t="str">
        <f>IF(B88=0,"",VLOOKUP($B88,Activity!$A:$V,6,FALSE))</f>
        <v/>
      </c>
      <c r="F88" s="140" t="str">
        <f>IF(B88=0,"",VLOOKUP($B88,Activity!$A:$V,7,FALSE))</f>
        <v/>
      </c>
      <c r="G88" s="140" t="str">
        <f>IF(B88=0,"",VLOOKUP($B88,Activity!$A:$V,10,FALSE))</f>
        <v/>
      </c>
      <c r="H88" s="141" t="e">
        <f>IF(G88=0,"",VLOOKUP($B88,Activity!$A:$V,17,FALSE))</f>
        <v>#N/A</v>
      </c>
      <c r="I88" s="141" t="str">
        <f>IF(B88=0,"",VLOOKUP($B88,Activity!$A:$V,19,FALSE))</f>
        <v/>
      </c>
      <c r="J88" s="140" t="str">
        <f>IF(B88=0,"",IF(VLOOKUP($B88,Activity!$A:$V,21,FALSE)=0,"",VLOOKUP($B88,Activity!$A:$V,21,FALSE)))</f>
        <v/>
      </c>
      <c r="K88" s="140" t="str">
        <f>IF(B88=0,"",IF(VLOOKUP($B88,Activity!$A:$W,22,FALSE)=0,"",VLOOKUP($B88,Activity!$A:$W,22,FALSE)))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45839</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313</v>
      </c>
      <c r="B5" s="160" t="s">
        <v>0</v>
      </c>
      <c r="C5" s="160" t="s">
        <v>4</v>
      </c>
      <c r="D5" s="160" t="s">
        <v>5</v>
      </c>
      <c r="E5" s="160" t="s">
        <v>6</v>
      </c>
      <c r="F5" s="160" t="s">
        <v>312</v>
      </c>
      <c r="G5" s="160" t="s">
        <v>8</v>
      </c>
      <c r="H5" s="160" t="s">
        <v>223</v>
      </c>
      <c r="I5" s="160" t="s">
        <v>9</v>
      </c>
      <c r="J5" s="160" t="s">
        <v>16</v>
      </c>
      <c r="K5" s="160" t="s">
        <v>98</v>
      </c>
      <c r="L5" s="161" t="s">
        <v>10</v>
      </c>
      <c r="M5" s="162" t="s">
        <v>11</v>
      </c>
      <c r="N5" s="161" t="s">
        <v>12</v>
      </c>
      <c r="O5" s="163" t="s">
        <v>400</v>
      </c>
      <c r="P5" s="163" t="s">
        <v>343</v>
      </c>
      <c r="Q5" s="163" t="s">
        <v>188</v>
      </c>
      <c r="R5" s="163" t="s">
        <v>185</v>
      </c>
      <c r="S5" s="163" t="s">
        <v>186</v>
      </c>
      <c r="T5" s="162" t="s">
        <v>187</v>
      </c>
      <c r="U5" s="162" t="s">
        <v>17</v>
      </c>
      <c r="V5" s="162" t="s">
        <v>358</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A62" workbookViewId="0">
      <selection activeCell="B81" sqref="B81"/>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181</v>
      </c>
      <c r="C3" s="78"/>
      <c r="D3" s="227" t="s">
        <v>173</v>
      </c>
      <c r="E3" s="78"/>
      <c r="F3" s="307" t="s">
        <v>9</v>
      </c>
      <c r="G3" s="307" t="s">
        <v>392</v>
      </c>
      <c r="H3" s="78"/>
      <c r="I3" s="257" t="s">
        <v>8</v>
      </c>
      <c r="J3" s="258" t="s">
        <v>9</v>
      </c>
      <c r="K3" s="258"/>
      <c r="L3" s="218"/>
      <c r="M3" s="78"/>
      <c r="N3" s="79" t="s">
        <v>223</v>
      </c>
      <c r="O3" s="79" t="s">
        <v>182</v>
      </c>
      <c r="P3" s="79" t="s">
        <v>10</v>
      </c>
      <c r="Q3" s="79" t="s">
        <v>11</v>
      </c>
      <c r="R3" s="78"/>
      <c r="S3" s="79" t="s">
        <v>552</v>
      </c>
      <c r="T3" s="78"/>
      <c r="U3" s="79" t="s">
        <v>183</v>
      </c>
      <c r="V3" s="78"/>
      <c r="W3" s="125" t="s">
        <v>186</v>
      </c>
      <c r="X3" s="78"/>
      <c r="Y3" s="125" t="s">
        <v>187</v>
      </c>
      <c r="Z3" s="78"/>
      <c r="AA3" s="125" t="s">
        <v>188</v>
      </c>
      <c r="AB3" s="78"/>
      <c r="AC3" s="125" t="s">
        <v>223</v>
      </c>
      <c r="AD3" s="78"/>
      <c r="AE3" s="56" t="s">
        <v>294</v>
      </c>
      <c r="AF3" s="78"/>
    </row>
    <row r="4" spans="1:32" x14ac:dyDescent="0.3">
      <c r="A4" s="282" t="s">
        <v>403</v>
      </c>
      <c r="B4" s="282" t="s">
        <v>154</v>
      </c>
      <c r="D4" s="228" t="s">
        <v>173</v>
      </c>
      <c r="F4" s="288" t="s">
        <v>336</v>
      </c>
      <c r="G4" s="294" t="s">
        <v>481</v>
      </c>
      <c r="I4" s="166"/>
      <c r="J4" s="170"/>
      <c r="K4" s="170"/>
      <c r="L4" s="167"/>
      <c r="N4" s="164" t="s">
        <v>232</v>
      </c>
      <c r="O4" s="171"/>
      <c r="P4" s="171"/>
      <c r="Q4" s="165"/>
      <c r="S4" s="78" t="s">
        <v>404</v>
      </c>
      <c r="U4" s="78" t="s">
        <v>116</v>
      </c>
      <c r="W4" s="78" t="s">
        <v>555</v>
      </c>
      <c r="Y4" s="78" t="s">
        <v>192</v>
      </c>
      <c r="AA4" s="134" t="s">
        <v>301</v>
      </c>
      <c r="AC4" s="78" t="s">
        <v>504</v>
      </c>
      <c r="AE4" s="129">
        <v>11</v>
      </c>
    </row>
    <row r="5" spans="1:32" x14ac:dyDescent="0.3">
      <c r="A5" s="282" t="s">
        <v>153</v>
      </c>
      <c r="B5" s="282" t="s">
        <v>155</v>
      </c>
      <c r="D5" s="229"/>
      <c r="F5" s="292" t="s">
        <v>158</v>
      </c>
      <c r="G5" s="294" t="s">
        <v>482</v>
      </c>
      <c r="I5" s="166"/>
      <c r="J5" s="170"/>
      <c r="K5" s="170"/>
      <c r="L5" s="167"/>
      <c r="N5" s="166"/>
      <c r="O5" s="170"/>
      <c r="P5" s="172"/>
      <c r="Q5" s="167"/>
      <c r="S5" s="78" t="s">
        <v>259</v>
      </c>
      <c r="U5" s="78" t="s">
        <v>102</v>
      </c>
      <c r="W5" s="78" t="s">
        <v>556</v>
      </c>
      <c r="Y5" s="78" t="s">
        <v>193</v>
      </c>
      <c r="AA5" s="134" t="s">
        <v>302</v>
      </c>
      <c r="AC5" s="78" t="s">
        <v>214</v>
      </c>
      <c r="AE5" s="129">
        <v>12</v>
      </c>
    </row>
    <row r="6" spans="1:32" x14ac:dyDescent="0.3">
      <c r="A6" s="282" t="s">
        <v>43</v>
      </c>
      <c r="B6" s="282" t="s">
        <v>311</v>
      </c>
      <c r="D6" s="80"/>
      <c r="F6" s="292" t="s">
        <v>335</v>
      </c>
      <c r="G6" s="294" t="s">
        <v>483</v>
      </c>
      <c r="I6" s="166"/>
      <c r="J6" s="170"/>
      <c r="K6" s="170"/>
      <c r="L6" s="167"/>
      <c r="N6" s="166"/>
      <c r="O6" s="170"/>
      <c r="P6" s="172"/>
      <c r="Q6" s="167"/>
      <c r="S6" s="78" t="s">
        <v>260</v>
      </c>
      <c r="W6" s="78" t="s">
        <v>346</v>
      </c>
      <c r="Y6" s="78" t="s">
        <v>194</v>
      </c>
      <c r="AA6" s="134" t="s">
        <v>303</v>
      </c>
      <c r="AC6" s="78" t="s">
        <v>403</v>
      </c>
      <c r="AE6" s="129">
        <v>13</v>
      </c>
    </row>
    <row r="7" spans="1:32" x14ac:dyDescent="0.3">
      <c r="A7" s="282"/>
      <c r="B7" s="282"/>
      <c r="D7" s="227" t="s">
        <v>341</v>
      </c>
      <c r="F7" s="292" t="s">
        <v>484</v>
      </c>
      <c r="G7" s="294" t="s">
        <v>483</v>
      </c>
      <c r="I7" s="166"/>
      <c r="J7" s="170"/>
      <c r="K7" s="170"/>
      <c r="L7" s="167"/>
      <c r="N7" s="166"/>
      <c r="O7" s="170"/>
      <c r="P7" s="172"/>
      <c r="Q7" s="167"/>
      <c r="S7" s="83" t="s">
        <v>405</v>
      </c>
      <c r="W7" s="78" t="s">
        <v>557</v>
      </c>
      <c r="AA7" s="134" t="s">
        <v>304</v>
      </c>
      <c r="AC7" s="78" t="s">
        <v>503</v>
      </c>
      <c r="AE7" s="129">
        <v>14</v>
      </c>
    </row>
    <row r="8" spans="1:32" x14ac:dyDescent="0.3">
      <c r="D8" s="230" t="s">
        <v>116</v>
      </c>
      <c r="F8" s="292" t="s">
        <v>160</v>
      </c>
      <c r="G8" s="294" t="s">
        <v>481</v>
      </c>
      <c r="I8" s="166"/>
      <c r="J8" s="170"/>
      <c r="K8" s="170"/>
      <c r="L8" s="167"/>
      <c r="N8" s="168"/>
      <c r="O8" s="173"/>
      <c r="P8" s="174"/>
      <c r="Q8" s="169"/>
      <c r="S8" s="83" t="s">
        <v>463</v>
      </c>
      <c r="W8" s="78" t="s">
        <v>558</v>
      </c>
      <c r="AA8" s="134" t="s">
        <v>305</v>
      </c>
      <c r="AC8" s="78" t="s">
        <v>221</v>
      </c>
      <c r="AE8" s="129">
        <v>15</v>
      </c>
    </row>
    <row r="9" spans="1:32" x14ac:dyDescent="0.3">
      <c r="D9" s="231" t="s">
        <v>102</v>
      </c>
      <c r="F9" s="292" t="s">
        <v>314</v>
      </c>
      <c r="G9" s="294" t="s">
        <v>214</v>
      </c>
      <c r="I9" s="166"/>
      <c r="J9" s="170"/>
      <c r="K9" s="170"/>
      <c r="L9" s="167"/>
      <c r="O9" s="83"/>
      <c r="P9" s="82"/>
      <c r="Q9" s="82"/>
      <c r="S9" s="83" t="s">
        <v>136</v>
      </c>
      <c r="W9" s="78" t="s">
        <v>190</v>
      </c>
      <c r="AA9" s="134" t="s">
        <v>306</v>
      </c>
      <c r="AC9" s="78" t="s">
        <v>245</v>
      </c>
      <c r="AE9" s="129">
        <v>16</v>
      </c>
    </row>
    <row r="10" spans="1:32" x14ac:dyDescent="0.3">
      <c r="F10" s="292" t="s">
        <v>315</v>
      </c>
      <c r="G10" s="294" t="s">
        <v>214</v>
      </c>
      <c r="I10" s="166"/>
      <c r="J10" s="170"/>
      <c r="K10" s="170"/>
      <c r="L10" s="167"/>
      <c r="N10" s="164" t="s">
        <v>233</v>
      </c>
      <c r="O10" s="175"/>
      <c r="P10" s="176"/>
      <c r="Q10" s="177"/>
      <c r="S10" s="78" t="s">
        <v>562</v>
      </c>
      <c r="W10" s="78" t="s">
        <v>347</v>
      </c>
      <c r="AA10" s="134" t="s">
        <v>307</v>
      </c>
      <c r="AC10" s="78" t="s">
        <v>517</v>
      </c>
      <c r="AE10" s="129">
        <v>17</v>
      </c>
    </row>
    <row r="11" spans="1:32" x14ac:dyDescent="0.3">
      <c r="F11" s="308" t="s">
        <v>316</v>
      </c>
      <c r="G11" s="294" t="s">
        <v>214</v>
      </c>
      <c r="I11" s="166"/>
      <c r="J11" s="170"/>
      <c r="K11" s="170"/>
      <c r="L11" s="167"/>
      <c r="N11" s="166"/>
      <c r="O11" s="178"/>
      <c r="P11" s="172"/>
      <c r="Q11" s="179"/>
      <c r="S11" s="78" t="s">
        <v>464</v>
      </c>
      <c r="W11" s="78" t="s">
        <v>189</v>
      </c>
      <c r="AA11" s="134" t="s">
        <v>308</v>
      </c>
      <c r="AC11" s="78" t="s">
        <v>44</v>
      </c>
      <c r="AE11" s="129">
        <v>18</v>
      </c>
    </row>
    <row r="12" spans="1:32" x14ac:dyDescent="0.3">
      <c r="A12" s="225" t="s">
        <v>223</v>
      </c>
      <c r="B12" s="226" t="s">
        <v>225</v>
      </c>
      <c r="D12" s="232" t="s">
        <v>19</v>
      </c>
      <c r="F12" s="308" t="s">
        <v>408</v>
      </c>
      <c r="G12" s="294" t="s">
        <v>44</v>
      </c>
      <c r="I12" s="166"/>
      <c r="J12" s="170"/>
      <c r="K12" s="170"/>
      <c r="L12" s="167"/>
      <c r="N12" s="166"/>
      <c r="O12" s="178"/>
      <c r="P12" s="172"/>
      <c r="Q12" s="179"/>
      <c r="S12" s="78" t="s">
        <v>261</v>
      </c>
      <c r="W12" s="78" t="s">
        <v>348</v>
      </c>
      <c r="AA12" s="134" t="s">
        <v>309</v>
      </c>
      <c r="AC12" s="78" t="s">
        <v>246</v>
      </c>
      <c r="AE12" s="129">
        <v>19</v>
      </c>
    </row>
    <row r="13" spans="1:32" x14ac:dyDescent="0.3">
      <c r="A13" s="219" t="s">
        <v>504</v>
      </c>
      <c r="B13" s="221"/>
      <c r="D13" s="285" t="s">
        <v>542</v>
      </c>
      <c r="F13" s="308" t="s">
        <v>485</v>
      </c>
      <c r="G13" s="294" t="s">
        <v>486</v>
      </c>
      <c r="I13" s="166"/>
      <c r="J13" s="170"/>
      <c r="K13" s="170"/>
      <c r="L13" s="167"/>
      <c r="N13" s="168"/>
      <c r="O13" s="180"/>
      <c r="P13" s="174"/>
      <c r="Q13" s="181"/>
      <c r="S13" s="78" t="s">
        <v>137</v>
      </c>
      <c r="W13" s="78" t="s">
        <v>559</v>
      </c>
      <c r="AC13" s="78" t="s">
        <v>488</v>
      </c>
      <c r="AE13" s="129">
        <v>20</v>
      </c>
    </row>
    <row r="14" spans="1:32" x14ac:dyDescent="0.3">
      <c r="A14" s="220" t="s">
        <v>214</v>
      </c>
      <c r="B14" s="222"/>
      <c r="D14" s="285" t="s">
        <v>543</v>
      </c>
      <c r="F14" s="308" t="s">
        <v>487</v>
      </c>
      <c r="G14" s="294" t="s">
        <v>488</v>
      </c>
      <c r="I14" s="166"/>
      <c r="J14" s="170"/>
      <c r="K14" s="170"/>
      <c r="L14" s="167"/>
      <c r="O14" s="83"/>
      <c r="P14" s="82"/>
      <c r="Q14" s="82"/>
      <c r="S14" s="83" t="s">
        <v>262</v>
      </c>
      <c r="W14" s="78" t="s">
        <v>349</v>
      </c>
      <c r="AC14" s="78" t="s">
        <v>167</v>
      </c>
      <c r="AE14" s="129">
        <v>21</v>
      </c>
    </row>
    <row r="15" spans="1:32" x14ac:dyDescent="0.3">
      <c r="A15" s="220" t="s">
        <v>403</v>
      </c>
      <c r="B15" s="222"/>
      <c r="D15" s="285" t="s">
        <v>544</v>
      </c>
      <c r="F15" s="308" t="s">
        <v>489</v>
      </c>
      <c r="G15" s="294" t="s">
        <v>488</v>
      </c>
      <c r="I15" s="166"/>
      <c r="J15" s="170"/>
      <c r="K15" s="170"/>
      <c r="L15" s="167"/>
      <c r="N15" s="164" t="s">
        <v>242</v>
      </c>
      <c r="O15" s="175"/>
      <c r="P15" s="176"/>
      <c r="Q15" s="177"/>
      <c r="S15" s="83" t="s">
        <v>263</v>
      </c>
      <c r="W15" s="78" t="s">
        <v>191</v>
      </c>
      <c r="AC15" s="78" t="s">
        <v>59</v>
      </c>
      <c r="AE15" s="129">
        <v>22</v>
      </c>
    </row>
    <row r="16" spans="1:32" x14ac:dyDescent="0.3">
      <c r="A16" s="220" t="s">
        <v>503</v>
      </c>
      <c r="B16" s="222"/>
      <c r="D16" s="285" t="s">
        <v>545</v>
      </c>
      <c r="F16" s="308" t="s">
        <v>409</v>
      </c>
      <c r="G16" s="294" t="s">
        <v>486</v>
      </c>
      <c r="I16" s="166"/>
      <c r="J16" s="170"/>
      <c r="K16" s="170"/>
      <c r="L16" s="167"/>
      <c r="N16" s="166"/>
      <c r="O16" s="178"/>
      <c r="P16" s="172"/>
      <c r="Q16" s="179"/>
      <c r="S16" s="83" t="s">
        <v>563</v>
      </c>
      <c r="AC16" s="78" t="s">
        <v>165</v>
      </c>
      <c r="AE16" s="129">
        <v>23</v>
      </c>
    </row>
    <row r="17" spans="1:31" x14ac:dyDescent="0.3">
      <c r="A17" s="220" t="s">
        <v>221</v>
      </c>
      <c r="B17" s="222"/>
      <c r="D17" s="285" t="s">
        <v>546</v>
      </c>
      <c r="F17" s="308" t="s">
        <v>324</v>
      </c>
      <c r="G17" s="294" t="s">
        <v>167</v>
      </c>
      <c r="I17" s="166"/>
      <c r="J17" s="170"/>
      <c r="K17" s="170"/>
      <c r="L17" s="167"/>
      <c r="N17" s="166"/>
      <c r="O17" s="178"/>
      <c r="P17" s="172"/>
      <c r="Q17" s="179"/>
      <c r="S17" s="83" t="s">
        <v>264</v>
      </c>
      <c r="AC17" s="78" t="s">
        <v>222</v>
      </c>
      <c r="AE17" s="129">
        <v>24</v>
      </c>
    </row>
    <row r="18" spans="1:31" ht="28.8" x14ac:dyDescent="0.3">
      <c r="A18" s="220" t="s">
        <v>245</v>
      </c>
      <c r="B18" s="222"/>
      <c r="D18" s="285" t="s">
        <v>547</v>
      </c>
      <c r="F18" s="292" t="s">
        <v>490</v>
      </c>
      <c r="G18" s="294" t="s">
        <v>245</v>
      </c>
      <c r="I18" s="168"/>
      <c r="J18" s="173"/>
      <c r="K18" s="173"/>
      <c r="L18" s="169"/>
      <c r="N18" s="166"/>
      <c r="O18" s="178"/>
      <c r="P18" s="172"/>
      <c r="Q18" s="179"/>
      <c r="S18" s="83" t="s">
        <v>431</v>
      </c>
      <c r="AC18" s="78" t="s">
        <v>505</v>
      </c>
      <c r="AE18" s="129">
        <v>25</v>
      </c>
    </row>
    <row r="19" spans="1:31" x14ac:dyDescent="0.3">
      <c r="A19" s="220" t="s">
        <v>517</v>
      </c>
      <c r="B19" s="222"/>
      <c r="D19" s="285" t="s">
        <v>548</v>
      </c>
      <c r="F19" s="292" t="s">
        <v>491</v>
      </c>
      <c r="G19" s="294" t="s">
        <v>245</v>
      </c>
      <c r="I19" s="259"/>
      <c r="J19" s="260"/>
      <c r="K19" s="83"/>
      <c r="L19" s="83"/>
      <c r="N19" s="168"/>
      <c r="O19" s="180"/>
      <c r="P19" s="174"/>
      <c r="Q19" s="181"/>
      <c r="S19" s="83" t="s">
        <v>564</v>
      </c>
      <c r="AC19" s="78" t="s">
        <v>500</v>
      </c>
      <c r="AE19" s="129">
        <v>26</v>
      </c>
    </row>
    <row r="20" spans="1:31" x14ac:dyDescent="0.3">
      <c r="A20" s="220" t="s">
        <v>44</v>
      </c>
      <c r="B20" s="222"/>
      <c r="D20" s="285" t="s">
        <v>549</v>
      </c>
      <c r="F20" s="308" t="s">
        <v>492</v>
      </c>
      <c r="G20" s="294" t="s">
        <v>245</v>
      </c>
      <c r="I20" s="288" t="s">
        <v>154</v>
      </c>
      <c r="J20" s="289"/>
      <c r="K20" s="289"/>
      <c r="L20" s="305"/>
      <c r="O20" s="83"/>
      <c r="P20" s="82"/>
      <c r="Q20" s="82"/>
      <c r="S20" s="83" t="s">
        <v>465</v>
      </c>
      <c r="AC20" s="78" t="s">
        <v>43</v>
      </c>
      <c r="AE20" s="129">
        <v>27</v>
      </c>
    </row>
    <row r="21" spans="1:31" x14ac:dyDescent="0.3">
      <c r="A21" s="220" t="s">
        <v>246</v>
      </c>
      <c r="B21" s="222"/>
      <c r="D21" s="285" t="s">
        <v>550</v>
      </c>
      <c r="F21" s="292" t="s">
        <v>493</v>
      </c>
      <c r="G21" s="294" t="s">
        <v>245</v>
      </c>
      <c r="I21" s="292"/>
      <c r="J21" s="295" t="s">
        <v>325</v>
      </c>
      <c r="K21" s="295">
        <v>1283</v>
      </c>
      <c r="L21" s="295" t="s">
        <v>402</v>
      </c>
      <c r="N21" s="164" t="s">
        <v>248</v>
      </c>
      <c r="O21" s="175"/>
      <c r="P21" s="176"/>
      <c r="Q21" s="177"/>
      <c r="S21" s="83" t="s">
        <v>432</v>
      </c>
      <c r="AC21" s="78" t="s">
        <v>213</v>
      </c>
      <c r="AE21" s="129">
        <v>28</v>
      </c>
    </row>
    <row r="22" spans="1:31" ht="28.8" x14ac:dyDescent="0.3">
      <c r="A22" s="220" t="s">
        <v>488</v>
      </c>
      <c r="B22" s="222"/>
      <c r="D22" s="285" t="s">
        <v>23</v>
      </c>
      <c r="F22" s="292" t="s">
        <v>494</v>
      </c>
      <c r="G22" s="294" t="s">
        <v>495</v>
      </c>
      <c r="I22" s="292"/>
      <c r="J22" s="295" t="s">
        <v>458</v>
      </c>
      <c r="K22" s="295">
        <v>1476</v>
      </c>
      <c r="L22" s="296" t="s">
        <v>402</v>
      </c>
      <c r="N22" s="166"/>
      <c r="O22" s="178"/>
      <c r="P22" s="172"/>
      <c r="Q22" s="179"/>
      <c r="S22" s="78" t="s">
        <v>265</v>
      </c>
      <c r="AC22" s="78" t="s">
        <v>459</v>
      </c>
      <c r="AE22" s="129">
        <v>29</v>
      </c>
    </row>
    <row r="23" spans="1:31" x14ac:dyDescent="0.3">
      <c r="A23" s="220" t="s">
        <v>167</v>
      </c>
      <c r="B23" s="222"/>
      <c r="D23" s="285">
        <v>10</v>
      </c>
      <c r="F23" s="308" t="s">
        <v>410</v>
      </c>
      <c r="G23" s="294" t="s">
        <v>504</v>
      </c>
      <c r="I23" s="292"/>
      <c r="J23" s="295" t="s">
        <v>247</v>
      </c>
      <c r="K23" s="295">
        <v>367.31</v>
      </c>
      <c r="L23" s="296" t="s">
        <v>402</v>
      </c>
      <c r="N23" s="166"/>
      <c r="O23" s="178"/>
      <c r="P23" s="172"/>
      <c r="Q23" s="179"/>
      <c r="S23" s="78" t="s">
        <v>266</v>
      </c>
      <c r="AC23" s="78" t="s">
        <v>352</v>
      </c>
      <c r="AE23" s="129">
        <v>30</v>
      </c>
    </row>
    <row r="24" spans="1:31" x14ac:dyDescent="0.3">
      <c r="A24" s="220" t="s">
        <v>59</v>
      </c>
      <c r="B24" s="222"/>
      <c r="D24" s="285">
        <v>11</v>
      </c>
      <c r="F24" s="308" t="s">
        <v>496</v>
      </c>
      <c r="G24" s="294" t="s">
        <v>221</v>
      </c>
      <c r="I24" s="292"/>
      <c r="J24" s="295" t="s">
        <v>407</v>
      </c>
      <c r="K24" s="295">
        <v>243</v>
      </c>
      <c r="L24" s="296" t="s">
        <v>402</v>
      </c>
      <c r="N24" s="166"/>
      <c r="O24" s="178"/>
      <c r="P24" s="170"/>
      <c r="Q24" s="167"/>
      <c r="S24" s="78" t="s">
        <v>267</v>
      </c>
      <c r="AC24" s="78" t="s">
        <v>482</v>
      </c>
      <c r="AE24" s="129">
        <v>31</v>
      </c>
    </row>
    <row r="25" spans="1:31" x14ac:dyDescent="0.3">
      <c r="A25" s="220" t="s">
        <v>165</v>
      </c>
      <c r="B25" s="222"/>
      <c r="D25" s="285">
        <v>12</v>
      </c>
      <c r="F25" s="292" t="s">
        <v>497</v>
      </c>
      <c r="G25" s="294" t="s">
        <v>221</v>
      </c>
      <c r="I25" s="292"/>
      <c r="J25" s="295"/>
      <c r="K25" s="295"/>
      <c r="L25" s="296"/>
      <c r="N25" s="166"/>
      <c r="O25" s="178"/>
      <c r="P25" s="172"/>
      <c r="Q25" s="179"/>
      <c r="S25" s="83" t="s">
        <v>178</v>
      </c>
      <c r="AC25" s="78" t="s">
        <v>218</v>
      </c>
      <c r="AE25" s="129">
        <v>32</v>
      </c>
    </row>
    <row r="26" spans="1:31" x14ac:dyDescent="0.3">
      <c r="A26" s="220" t="s">
        <v>222</v>
      </c>
      <c r="B26" s="222"/>
      <c r="D26" s="285">
        <v>13</v>
      </c>
      <c r="F26" s="292" t="s">
        <v>498</v>
      </c>
      <c r="G26" s="294" t="s">
        <v>221</v>
      </c>
      <c r="I26" s="292"/>
      <c r="J26" s="295"/>
      <c r="K26" s="295"/>
      <c r="L26" s="296"/>
      <c r="N26" s="168"/>
      <c r="O26" s="180"/>
      <c r="P26" s="174"/>
      <c r="Q26" s="181"/>
      <c r="S26" s="83" t="s">
        <v>466</v>
      </c>
      <c r="AC26" s="78" t="s">
        <v>219</v>
      </c>
      <c r="AE26" s="129">
        <v>33</v>
      </c>
    </row>
    <row r="27" spans="1:31" x14ac:dyDescent="0.3">
      <c r="A27" s="220" t="s">
        <v>505</v>
      </c>
      <c r="B27" s="222"/>
      <c r="D27" s="285">
        <v>14</v>
      </c>
      <c r="F27" s="292" t="s">
        <v>499</v>
      </c>
      <c r="G27" s="294" t="s">
        <v>500</v>
      </c>
      <c r="I27" s="299"/>
      <c r="J27" s="300"/>
      <c r="K27" s="300"/>
      <c r="L27" s="306"/>
      <c r="O27" s="83"/>
      <c r="P27" s="82"/>
      <c r="Q27" s="82"/>
      <c r="S27" s="83" t="s">
        <v>565</v>
      </c>
      <c r="AC27" s="78" t="s">
        <v>523</v>
      </c>
      <c r="AE27" s="129">
        <v>34</v>
      </c>
    </row>
    <row r="28" spans="1:31" x14ac:dyDescent="0.3">
      <c r="A28" s="220" t="s">
        <v>500</v>
      </c>
      <c r="B28" s="222"/>
      <c r="D28" s="285">
        <v>15</v>
      </c>
      <c r="F28" s="292" t="s">
        <v>411</v>
      </c>
      <c r="G28" s="294" t="s">
        <v>501</v>
      </c>
      <c r="J28" s="83"/>
      <c r="K28" s="83"/>
      <c r="L28" s="83"/>
      <c r="N28" s="164" t="s">
        <v>249</v>
      </c>
      <c r="O28" s="175"/>
      <c r="P28" s="176"/>
      <c r="Q28" s="177"/>
      <c r="S28" s="83" t="s">
        <v>433</v>
      </c>
      <c r="AC28" s="78" t="s">
        <v>423</v>
      </c>
      <c r="AE28" s="129">
        <v>35</v>
      </c>
    </row>
    <row r="29" spans="1:31" x14ac:dyDescent="0.3">
      <c r="A29" s="220" t="s">
        <v>43</v>
      </c>
      <c r="B29" s="222"/>
      <c r="D29" s="285">
        <v>16</v>
      </c>
      <c r="F29" s="292" t="s">
        <v>572</v>
      </c>
      <c r="G29" s="294" t="s">
        <v>59</v>
      </c>
      <c r="I29" s="288" t="s">
        <v>155</v>
      </c>
      <c r="J29" s="289"/>
      <c r="K29" s="289"/>
      <c r="L29" s="305"/>
      <c r="N29" s="292"/>
      <c r="O29" s="178" t="s">
        <v>318</v>
      </c>
      <c r="P29" s="178">
        <v>26.5</v>
      </c>
      <c r="Q29" s="178" t="s">
        <v>127</v>
      </c>
      <c r="S29" s="83" t="s">
        <v>162</v>
      </c>
      <c r="AC29" s="78" t="s">
        <v>220</v>
      </c>
      <c r="AE29" s="129">
        <v>36</v>
      </c>
    </row>
    <row r="30" spans="1:31" x14ac:dyDescent="0.3">
      <c r="A30" s="220" t="s">
        <v>213</v>
      </c>
      <c r="B30" s="222"/>
      <c r="D30" s="285">
        <v>17</v>
      </c>
      <c r="F30" s="292" t="s">
        <v>502</v>
      </c>
      <c r="G30" s="294" t="s">
        <v>503</v>
      </c>
      <c r="I30" s="292"/>
      <c r="J30" s="293" t="s">
        <v>408</v>
      </c>
      <c r="K30" s="293">
        <v>65</v>
      </c>
      <c r="L30" s="294" t="s">
        <v>127</v>
      </c>
      <c r="N30" s="292"/>
      <c r="O30" s="178" t="s">
        <v>393</v>
      </c>
      <c r="P30" s="178">
        <v>79</v>
      </c>
      <c r="Q30" s="178" t="s">
        <v>126</v>
      </c>
      <c r="S30" s="83" t="s">
        <v>406</v>
      </c>
      <c r="AC30" s="78" t="s">
        <v>486</v>
      </c>
      <c r="AE30" s="129">
        <v>37</v>
      </c>
    </row>
    <row r="31" spans="1:31" x14ac:dyDescent="0.3">
      <c r="A31" s="220" t="s">
        <v>459</v>
      </c>
      <c r="B31" s="222"/>
      <c r="D31" s="285">
        <v>18</v>
      </c>
      <c r="F31" s="292" t="s">
        <v>412</v>
      </c>
      <c r="G31" s="294" t="s">
        <v>504</v>
      </c>
      <c r="I31" s="292"/>
      <c r="J31" s="293" t="s">
        <v>322</v>
      </c>
      <c r="K31" s="293">
        <v>65</v>
      </c>
      <c r="L31" s="294" t="s">
        <v>127</v>
      </c>
      <c r="N31" s="292"/>
      <c r="O31" s="178"/>
      <c r="P31" s="178"/>
      <c r="Q31" s="178"/>
      <c r="S31" s="78" t="s">
        <v>560</v>
      </c>
      <c r="AC31" s="78" t="s">
        <v>501</v>
      </c>
      <c r="AE31" s="129">
        <v>38</v>
      </c>
    </row>
    <row r="32" spans="1:31" x14ac:dyDescent="0.3">
      <c r="A32" s="220" t="s">
        <v>352</v>
      </c>
      <c r="B32" s="222"/>
      <c r="D32" s="285">
        <v>19</v>
      </c>
      <c r="F32" s="292" t="s">
        <v>174</v>
      </c>
      <c r="G32" s="294" t="s">
        <v>505</v>
      </c>
      <c r="I32" s="292"/>
      <c r="J32" s="295" t="s">
        <v>455</v>
      </c>
      <c r="K32" s="295">
        <v>75</v>
      </c>
      <c r="L32" s="296" t="s">
        <v>127</v>
      </c>
      <c r="N32" s="168"/>
      <c r="O32" s="180"/>
      <c r="P32" s="174"/>
      <c r="Q32" s="181"/>
      <c r="S32" s="78" t="s">
        <v>180</v>
      </c>
      <c r="AC32" s="78" t="s">
        <v>527</v>
      </c>
      <c r="AE32" s="129">
        <v>39</v>
      </c>
    </row>
    <row r="33" spans="1:31" x14ac:dyDescent="0.3">
      <c r="A33" s="220" t="s">
        <v>482</v>
      </c>
      <c r="B33" s="222"/>
      <c r="D33" s="285">
        <v>20</v>
      </c>
      <c r="F33" s="292" t="s">
        <v>175</v>
      </c>
      <c r="G33" s="294" t="s">
        <v>505</v>
      </c>
      <c r="I33" s="292"/>
      <c r="J33" s="295" t="s">
        <v>456</v>
      </c>
      <c r="K33" s="295">
        <v>103</v>
      </c>
      <c r="L33" s="296" t="s">
        <v>127</v>
      </c>
      <c r="O33" s="83"/>
      <c r="P33" s="82"/>
      <c r="Q33" s="82"/>
      <c r="S33" s="78" t="s">
        <v>268</v>
      </c>
      <c r="AC33" s="78" t="s">
        <v>483</v>
      </c>
      <c r="AE33" s="129">
        <v>40</v>
      </c>
    </row>
    <row r="34" spans="1:31" x14ac:dyDescent="0.3">
      <c r="A34" s="220" t="s">
        <v>218</v>
      </c>
      <c r="B34" s="222"/>
      <c r="D34" s="285">
        <v>21</v>
      </c>
      <c r="F34" s="292" t="s">
        <v>506</v>
      </c>
      <c r="G34" s="294" t="s">
        <v>505</v>
      </c>
      <c r="I34" s="292"/>
      <c r="J34" s="295" t="s">
        <v>457</v>
      </c>
      <c r="K34" s="295">
        <v>118</v>
      </c>
      <c r="L34" s="296" t="s">
        <v>127</v>
      </c>
      <c r="N34" s="288" t="s">
        <v>460</v>
      </c>
      <c r="O34" s="303"/>
      <c r="P34" s="303"/>
      <c r="Q34" s="304"/>
      <c r="S34" s="78" t="s">
        <v>269</v>
      </c>
      <c r="AC34" s="78" t="s">
        <v>481</v>
      </c>
      <c r="AE34" s="129">
        <v>41</v>
      </c>
    </row>
    <row r="35" spans="1:31" x14ac:dyDescent="0.3">
      <c r="A35" s="220" t="s">
        <v>219</v>
      </c>
      <c r="B35" s="222"/>
      <c r="D35" s="285">
        <v>22</v>
      </c>
      <c r="F35" s="292" t="s">
        <v>333</v>
      </c>
      <c r="G35" s="294" t="s">
        <v>59</v>
      </c>
      <c r="I35" s="292"/>
      <c r="J35" s="293"/>
      <c r="K35" s="293"/>
      <c r="L35" s="294"/>
      <c r="N35" s="292"/>
      <c r="O35" s="293"/>
      <c r="P35" s="293"/>
      <c r="Q35" s="294"/>
      <c r="S35" s="78" t="s">
        <v>270</v>
      </c>
      <c r="AC35" s="78" t="s">
        <v>538</v>
      </c>
      <c r="AE35" s="129">
        <v>42</v>
      </c>
    </row>
    <row r="36" spans="1:31" x14ac:dyDescent="0.3">
      <c r="A36" s="220" t="s">
        <v>523</v>
      </c>
      <c r="B36" s="222"/>
      <c r="D36" s="285">
        <v>22</v>
      </c>
      <c r="F36" s="292" t="s">
        <v>321</v>
      </c>
      <c r="G36" s="294" t="s">
        <v>44</v>
      </c>
      <c r="I36" s="292"/>
      <c r="J36" s="293"/>
      <c r="K36" s="293"/>
      <c r="L36" s="294"/>
      <c r="N36" s="292"/>
      <c r="O36" s="293"/>
      <c r="P36" s="293"/>
      <c r="Q36" s="294"/>
      <c r="S36" s="78" t="s">
        <v>434</v>
      </c>
      <c r="AC36" s="78" t="s">
        <v>537</v>
      </c>
      <c r="AE36" s="129">
        <v>43</v>
      </c>
    </row>
    <row r="37" spans="1:31" x14ac:dyDescent="0.3">
      <c r="A37" s="220" t="s">
        <v>423</v>
      </c>
      <c r="B37" s="222"/>
      <c r="D37" s="285">
        <v>23</v>
      </c>
      <c r="F37" s="292" t="s">
        <v>170</v>
      </c>
      <c r="G37" s="294" t="s">
        <v>503</v>
      </c>
      <c r="I37" s="292"/>
      <c r="J37" s="293"/>
      <c r="K37" s="293"/>
      <c r="L37" s="294"/>
      <c r="N37" s="292"/>
      <c r="O37" s="295"/>
      <c r="P37" s="297"/>
      <c r="Q37" s="298"/>
      <c r="S37" s="78" t="s">
        <v>435</v>
      </c>
      <c r="AC37" s="78" t="s">
        <v>520</v>
      </c>
      <c r="AE37" s="129">
        <v>44</v>
      </c>
    </row>
    <row r="38" spans="1:31" x14ac:dyDescent="0.3">
      <c r="A38" s="220" t="s">
        <v>220</v>
      </c>
      <c r="B38" s="222"/>
      <c r="D38" s="285">
        <v>24</v>
      </c>
      <c r="F38" s="292" t="s">
        <v>507</v>
      </c>
      <c r="G38" s="294" t="s">
        <v>165</v>
      </c>
      <c r="I38" s="292"/>
      <c r="J38" s="293"/>
      <c r="K38" s="293"/>
      <c r="L38" s="294"/>
      <c r="N38" s="299"/>
      <c r="O38" s="300"/>
      <c r="P38" s="301"/>
      <c r="Q38" s="302"/>
      <c r="S38" s="78" t="s">
        <v>271</v>
      </c>
      <c r="AC38" s="78" t="s">
        <v>495</v>
      </c>
      <c r="AE38" s="129">
        <v>45</v>
      </c>
    </row>
    <row r="39" spans="1:31" x14ac:dyDescent="0.3">
      <c r="A39" s="220" t="s">
        <v>486</v>
      </c>
      <c r="B39" s="222"/>
      <c r="D39" s="285">
        <v>25</v>
      </c>
      <c r="F39" s="292" t="s">
        <v>508</v>
      </c>
      <c r="G39" s="294" t="s">
        <v>165</v>
      </c>
      <c r="I39" s="292"/>
      <c r="J39" s="295"/>
      <c r="K39" s="295"/>
      <c r="L39" s="296"/>
      <c r="O39" s="83"/>
      <c r="P39" s="82"/>
      <c r="Q39" s="82"/>
      <c r="S39" s="78" t="s">
        <v>467</v>
      </c>
      <c r="AE39" s="129">
        <v>46</v>
      </c>
    </row>
    <row r="40" spans="1:31" x14ac:dyDescent="0.3">
      <c r="A40" s="220" t="s">
        <v>501</v>
      </c>
      <c r="B40" s="222"/>
      <c r="D40" s="286">
        <v>26</v>
      </c>
      <c r="F40" s="292" t="s">
        <v>44</v>
      </c>
      <c r="G40" s="294" t="s">
        <v>44</v>
      </c>
      <c r="I40" s="292"/>
      <c r="J40" s="293"/>
      <c r="K40" s="293"/>
      <c r="L40" s="294"/>
      <c r="N40" s="288" t="s">
        <v>250</v>
      </c>
      <c r="O40" s="289"/>
      <c r="P40" s="290"/>
      <c r="Q40" s="291"/>
      <c r="S40" s="78" t="s">
        <v>272</v>
      </c>
      <c r="AE40" s="129">
        <v>47</v>
      </c>
    </row>
    <row r="41" spans="1:31" x14ac:dyDescent="0.3">
      <c r="A41" s="220" t="s">
        <v>527</v>
      </c>
      <c r="B41" s="222"/>
      <c r="D41" s="285">
        <v>27</v>
      </c>
      <c r="F41" s="292" t="s">
        <v>509</v>
      </c>
      <c r="G41" s="294" t="s">
        <v>483</v>
      </c>
      <c r="I41" s="292"/>
      <c r="J41" s="293"/>
      <c r="K41" s="293"/>
      <c r="L41" s="294"/>
      <c r="N41" s="292"/>
      <c r="O41" s="293" t="s">
        <v>408</v>
      </c>
      <c r="P41" s="293">
        <v>65</v>
      </c>
      <c r="Q41" s="294" t="s">
        <v>127</v>
      </c>
      <c r="S41" s="78" t="s">
        <v>138</v>
      </c>
      <c r="AE41" s="129">
        <v>48</v>
      </c>
    </row>
    <row r="42" spans="1:31" x14ac:dyDescent="0.3">
      <c r="A42" s="220" t="s">
        <v>483</v>
      </c>
      <c r="B42" s="222"/>
      <c r="D42" s="285">
        <v>28</v>
      </c>
      <c r="F42" s="292" t="s">
        <v>166</v>
      </c>
      <c r="G42" s="294" t="s">
        <v>495</v>
      </c>
      <c r="I42" s="292"/>
      <c r="J42" s="293"/>
      <c r="K42" s="293"/>
      <c r="L42" s="294"/>
      <c r="N42" s="292"/>
      <c r="O42" s="293" t="s">
        <v>322</v>
      </c>
      <c r="P42" s="293">
        <v>65</v>
      </c>
      <c r="Q42" s="294" t="s">
        <v>127</v>
      </c>
      <c r="S42" s="78" t="s">
        <v>468</v>
      </c>
      <c r="AE42" s="129">
        <v>49</v>
      </c>
    </row>
    <row r="43" spans="1:31" x14ac:dyDescent="0.3">
      <c r="A43" s="220" t="s">
        <v>481</v>
      </c>
      <c r="B43" s="222"/>
      <c r="D43" s="285">
        <v>29</v>
      </c>
      <c r="F43" s="292" t="s">
        <v>322</v>
      </c>
      <c r="G43" s="294" t="s">
        <v>44</v>
      </c>
      <c r="I43" s="292"/>
      <c r="J43" s="293"/>
      <c r="K43" s="293"/>
      <c r="L43" s="294"/>
      <c r="N43" s="292"/>
      <c r="O43" s="295" t="s">
        <v>455</v>
      </c>
      <c r="P43" s="295">
        <v>75</v>
      </c>
      <c r="Q43" s="296" t="s">
        <v>127</v>
      </c>
      <c r="S43" s="78" t="s">
        <v>436</v>
      </c>
      <c r="AE43" s="129">
        <v>50</v>
      </c>
    </row>
    <row r="44" spans="1:31" x14ac:dyDescent="0.3">
      <c r="A44" s="220" t="s">
        <v>538</v>
      </c>
      <c r="B44" s="222"/>
      <c r="D44" s="285">
        <v>30</v>
      </c>
      <c r="F44" s="292" t="s">
        <v>455</v>
      </c>
      <c r="G44" s="294" t="s">
        <v>44</v>
      </c>
      <c r="I44" s="292"/>
      <c r="J44" s="293"/>
      <c r="K44" s="293"/>
      <c r="L44" s="294"/>
      <c r="N44" s="292"/>
      <c r="O44" s="295" t="s">
        <v>456</v>
      </c>
      <c r="P44" s="295">
        <v>103</v>
      </c>
      <c r="Q44" s="296" t="s">
        <v>127</v>
      </c>
      <c r="S44" s="78" t="s">
        <v>273</v>
      </c>
      <c r="AE44" s="129">
        <v>51</v>
      </c>
    </row>
    <row r="45" spans="1:31" x14ac:dyDescent="0.3">
      <c r="A45" s="220" t="s">
        <v>520</v>
      </c>
      <c r="B45" s="222"/>
      <c r="D45" s="285">
        <v>31</v>
      </c>
      <c r="F45" s="292" t="s">
        <v>323</v>
      </c>
      <c r="G45" s="294" t="s">
        <v>246</v>
      </c>
      <c r="I45" s="292"/>
      <c r="J45" s="295"/>
      <c r="K45" s="295"/>
      <c r="L45" s="296"/>
      <c r="N45" s="292"/>
      <c r="O45" s="295" t="s">
        <v>457</v>
      </c>
      <c r="P45" s="297">
        <v>118</v>
      </c>
      <c r="Q45" s="298" t="s">
        <v>127</v>
      </c>
      <c r="S45" s="78" t="s">
        <v>139</v>
      </c>
      <c r="AE45" s="129">
        <v>52</v>
      </c>
    </row>
    <row r="46" spans="1:31" x14ac:dyDescent="0.3">
      <c r="A46" s="223" t="s">
        <v>495</v>
      </c>
      <c r="B46" s="224"/>
      <c r="D46" s="285" t="s">
        <v>134</v>
      </c>
      <c r="F46" s="292" t="s">
        <v>553</v>
      </c>
      <c r="G46" s="294" t="s">
        <v>501</v>
      </c>
      <c r="I46" s="292"/>
      <c r="J46" s="293"/>
      <c r="K46" s="293"/>
      <c r="L46" s="294"/>
      <c r="N46" s="292"/>
      <c r="O46" s="295"/>
      <c r="P46" s="297"/>
      <c r="Q46" s="298"/>
      <c r="S46" s="78" t="s">
        <v>274</v>
      </c>
      <c r="AE46" s="129">
        <v>53</v>
      </c>
    </row>
    <row r="47" spans="1:31" x14ac:dyDescent="0.3">
      <c r="D47" s="285" t="s">
        <v>177</v>
      </c>
      <c r="F47" s="292" t="s">
        <v>318</v>
      </c>
      <c r="G47" s="294" t="s">
        <v>43</v>
      </c>
      <c r="I47" s="292"/>
      <c r="J47" s="293"/>
      <c r="K47" s="293"/>
      <c r="L47" s="294"/>
      <c r="N47" s="299"/>
      <c r="O47" s="300"/>
      <c r="P47" s="301"/>
      <c r="Q47" s="302"/>
      <c r="S47" s="78" t="s">
        <v>151</v>
      </c>
      <c r="AE47" s="129">
        <v>54</v>
      </c>
    </row>
    <row r="48" spans="1:31" x14ac:dyDescent="0.3">
      <c r="D48" s="287"/>
      <c r="F48" s="292" t="s">
        <v>510</v>
      </c>
      <c r="G48" s="294" t="s">
        <v>43</v>
      </c>
      <c r="I48" s="166"/>
      <c r="J48" s="170"/>
      <c r="K48" s="170"/>
      <c r="L48" s="167"/>
      <c r="O48" s="83"/>
      <c r="P48" s="82"/>
      <c r="Q48" s="82"/>
      <c r="S48" s="78" t="s">
        <v>149</v>
      </c>
      <c r="AE48" s="129">
        <v>55</v>
      </c>
    </row>
    <row r="49" spans="4:31" x14ac:dyDescent="0.3">
      <c r="F49" s="292" t="s">
        <v>393</v>
      </c>
      <c r="G49" s="294" t="s">
        <v>43</v>
      </c>
      <c r="I49" s="166"/>
      <c r="J49" s="170"/>
      <c r="K49" s="170"/>
      <c r="L49" s="167"/>
      <c r="N49" s="164" t="s">
        <v>244</v>
      </c>
      <c r="O49" s="175"/>
      <c r="P49" s="176"/>
      <c r="Q49" s="177"/>
      <c r="S49" s="78" t="s">
        <v>469</v>
      </c>
      <c r="AE49" s="129">
        <v>56</v>
      </c>
    </row>
    <row r="50" spans="4:31" x14ac:dyDescent="0.3">
      <c r="D50" s="233" t="s">
        <v>188</v>
      </c>
      <c r="F50" s="292" t="s">
        <v>511</v>
      </c>
      <c r="G50" s="294" t="s">
        <v>218</v>
      </c>
      <c r="I50" s="166"/>
      <c r="J50" s="170"/>
      <c r="K50" s="170"/>
      <c r="L50" s="167"/>
      <c r="N50" s="166"/>
      <c r="O50" s="178"/>
      <c r="P50" s="172"/>
      <c r="Q50" s="179"/>
      <c r="S50" s="78" t="s">
        <v>437</v>
      </c>
      <c r="AE50" s="129">
        <v>57</v>
      </c>
    </row>
    <row r="51" spans="4:31" x14ac:dyDescent="0.3">
      <c r="D51" s="234" t="s">
        <v>301</v>
      </c>
      <c r="F51" s="292" t="s">
        <v>512</v>
      </c>
      <c r="G51" s="294" t="s">
        <v>495</v>
      </c>
      <c r="I51" s="166"/>
      <c r="J51" s="170"/>
      <c r="K51" s="170"/>
      <c r="L51" s="167"/>
      <c r="N51" s="168"/>
      <c r="O51" s="180"/>
      <c r="P51" s="174"/>
      <c r="Q51" s="181"/>
      <c r="S51" s="78" t="s">
        <v>275</v>
      </c>
      <c r="AE51" s="129">
        <v>58</v>
      </c>
    </row>
    <row r="52" spans="4:31" x14ac:dyDescent="0.3">
      <c r="D52" s="235" t="s">
        <v>303</v>
      </c>
      <c r="F52" s="292" t="s">
        <v>513</v>
      </c>
      <c r="G52" s="294" t="s">
        <v>483</v>
      </c>
      <c r="I52" s="166"/>
      <c r="J52" s="178"/>
      <c r="K52" s="178"/>
      <c r="L52" s="262"/>
      <c r="O52" s="83"/>
      <c r="P52" s="82"/>
      <c r="Q52" s="82"/>
      <c r="S52" s="78" t="s">
        <v>140</v>
      </c>
      <c r="AE52" s="129">
        <v>59</v>
      </c>
    </row>
    <row r="53" spans="4:31" x14ac:dyDescent="0.3">
      <c r="D53" s="235" t="s">
        <v>304</v>
      </c>
      <c r="F53" s="292" t="s">
        <v>168</v>
      </c>
      <c r="G53" s="294" t="s">
        <v>495</v>
      </c>
      <c r="I53" s="166"/>
      <c r="J53" s="178"/>
      <c r="K53" s="178"/>
      <c r="L53" s="262"/>
      <c r="N53" s="164" t="s">
        <v>234</v>
      </c>
      <c r="O53" s="175"/>
      <c r="P53" s="176"/>
      <c r="Q53" s="177"/>
      <c r="S53" s="78" t="s">
        <v>276</v>
      </c>
      <c r="AE53" s="129">
        <v>60</v>
      </c>
    </row>
    <row r="54" spans="4:31" x14ac:dyDescent="0.3">
      <c r="D54" s="235" t="s">
        <v>305</v>
      </c>
      <c r="F54" s="292" t="s">
        <v>325</v>
      </c>
      <c r="G54" s="294" t="s">
        <v>403</v>
      </c>
      <c r="I54" s="166"/>
      <c r="J54" s="170"/>
      <c r="K54" s="170"/>
      <c r="L54" s="167"/>
      <c r="N54" s="166"/>
      <c r="O54" s="178"/>
      <c r="P54" s="172"/>
      <c r="Q54" s="179"/>
      <c r="S54" s="78" t="s">
        <v>141</v>
      </c>
      <c r="AE54" s="129">
        <v>61</v>
      </c>
    </row>
    <row r="55" spans="4:31" x14ac:dyDescent="0.3">
      <c r="D55" s="235" t="s">
        <v>306</v>
      </c>
      <c r="F55" s="292" t="s">
        <v>458</v>
      </c>
      <c r="G55" s="294" t="s">
        <v>403</v>
      </c>
      <c r="I55" s="166"/>
      <c r="J55" s="170"/>
      <c r="K55" s="170"/>
      <c r="L55" s="167"/>
      <c r="N55" s="168"/>
      <c r="O55" s="180"/>
      <c r="P55" s="174"/>
      <c r="Q55" s="181"/>
      <c r="S55" s="78" t="s">
        <v>571</v>
      </c>
      <c r="AE55" s="129">
        <v>62</v>
      </c>
    </row>
    <row r="56" spans="4:31" x14ac:dyDescent="0.3">
      <c r="D56" s="235" t="s">
        <v>307</v>
      </c>
      <c r="F56" s="292" t="s">
        <v>128</v>
      </c>
      <c r="G56" s="294" t="s">
        <v>44</v>
      </c>
      <c r="I56" s="166"/>
      <c r="J56" s="170"/>
      <c r="K56" s="170"/>
      <c r="L56" s="167"/>
      <c r="O56" s="83"/>
      <c r="P56" s="82"/>
      <c r="Q56" s="82"/>
      <c r="S56" s="78" t="s">
        <v>470</v>
      </c>
      <c r="AE56" s="129">
        <v>63</v>
      </c>
    </row>
    <row r="57" spans="4:31" x14ac:dyDescent="0.3">
      <c r="D57" s="235" t="s">
        <v>308</v>
      </c>
      <c r="F57" s="292" t="s">
        <v>514</v>
      </c>
      <c r="G57" s="294" t="s">
        <v>219</v>
      </c>
      <c r="I57" s="166"/>
      <c r="J57" s="170"/>
      <c r="K57" s="170"/>
      <c r="L57" s="167"/>
      <c r="N57" s="164" t="s">
        <v>251</v>
      </c>
      <c r="O57" s="175"/>
      <c r="P57" s="176"/>
      <c r="Q57" s="177"/>
      <c r="S57" s="78" t="s">
        <v>438</v>
      </c>
      <c r="AE57" s="129">
        <v>64</v>
      </c>
    </row>
    <row r="58" spans="4:31" x14ac:dyDescent="0.3">
      <c r="D58" s="235" t="s">
        <v>309</v>
      </c>
      <c r="F58" s="292" t="s">
        <v>515</v>
      </c>
      <c r="G58" s="294" t="s">
        <v>219</v>
      </c>
      <c r="I58" s="166"/>
      <c r="J58" s="178"/>
      <c r="K58" s="178"/>
      <c r="L58" s="262"/>
      <c r="N58" s="166"/>
      <c r="O58" s="178"/>
      <c r="P58" s="172"/>
      <c r="Q58" s="179"/>
      <c r="S58" s="78" t="s">
        <v>471</v>
      </c>
      <c r="AE58" s="129">
        <v>65</v>
      </c>
    </row>
    <row r="59" spans="4:31" x14ac:dyDescent="0.3">
      <c r="D59" s="235"/>
      <c r="F59" s="292" t="s">
        <v>59</v>
      </c>
      <c r="G59" s="294" t="s">
        <v>59</v>
      </c>
      <c r="I59" s="166"/>
      <c r="J59" s="170"/>
      <c r="K59" s="170"/>
      <c r="L59" s="167"/>
      <c r="N59" s="166"/>
      <c r="O59" s="178"/>
      <c r="P59" s="172"/>
      <c r="Q59" s="179"/>
      <c r="S59" s="78" t="s">
        <v>142</v>
      </c>
      <c r="AE59" s="129">
        <v>66</v>
      </c>
    </row>
    <row r="60" spans="4:31" x14ac:dyDescent="0.3">
      <c r="D60" s="236"/>
      <c r="F60" s="292" t="s">
        <v>516</v>
      </c>
      <c r="G60" s="294" t="s">
        <v>483</v>
      </c>
      <c r="I60" s="166"/>
      <c r="J60" s="170"/>
      <c r="K60" s="170"/>
      <c r="L60" s="167"/>
      <c r="N60" s="166"/>
      <c r="O60" s="178"/>
      <c r="P60" s="172"/>
      <c r="Q60" s="179"/>
      <c r="S60" s="78" t="s">
        <v>561</v>
      </c>
      <c r="AE60" s="129">
        <v>67</v>
      </c>
    </row>
    <row r="61" spans="4:31" x14ac:dyDescent="0.3">
      <c r="F61" s="292" t="s">
        <v>169</v>
      </c>
      <c r="G61" s="294" t="s">
        <v>495</v>
      </c>
      <c r="I61" s="166"/>
      <c r="J61" s="170"/>
      <c r="K61" s="170"/>
      <c r="L61" s="167"/>
      <c r="N61" s="168"/>
      <c r="O61" s="180"/>
      <c r="P61" s="174"/>
      <c r="Q61" s="181"/>
      <c r="S61" s="78" t="s">
        <v>439</v>
      </c>
      <c r="AE61" s="129">
        <v>68</v>
      </c>
    </row>
    <row r="62" spans="4:31" x14ac:dyDescent="0.3">
      <c r="D62" s="233" t="s">
        <v>344</v>
      </c>
      <c r="F62" s="292" t="s">
        <v>129</v>
      </c>
      <c r="G62" s="294" t="s">
        <v>44</v>
      </c>
      <c r="I62" s="166"/>
      <c r="J62" s="170"/>
      <c r="K62" s="170"/>
      <c r="L62" s="167"/>
      <c r="O62" s="83"/>
      <c r="P62" s="82"/>
      <c r="Q62" s="82"/>
      <c r="S62" s="78" t="s">
        <v>440</v>
      </c>
      <c r="AE62" s="129">
        <v>69</v>
      </c>
    </row>
    <row r="63" spans="4:31" x14ac:dyDescent="0.3">
      <c r="D63" s="237" t="s">
        <v>573</v>
      </c>
      <c r="F63" s="308" t="s">
        <v>326</v>
      </c>
      <c r="G63" s="294" t="s">
        <v>222</v>
      </c>
      <c r="I63" s="168"/>
      <c r="J63" s="173"/>
      <c r="K63" s="173"/>
      <c r="L63" s="169"/>
      <c r="N63" s="164" t="s">
        <v>252</v>
      </c>
      <c r="O63" s="175"/>
      <c r="P63" s="176"/>
      <c r="Q63" s="177"/>
      <c r="S63" s="78" t="s">
        <v>472</v>
      </c>
      <c r="AE63" s="129">
        <v>70</v>
      </c>
    </row>
    <row r="64" spans="4:31" x14ac:dyDescent="0.3">
      <c r="D64" s="238" t="s">
        <v>574</v>
      </c>
      <c r="F64" s="292" t="s">
        <v>413</v>
      </c>
      <c r="G64" s="294" t="s">
        <v>517</v>
      </c>
      <c r="N64" s="166"/>
      <c r="O64" s="178"/>
      <c r="P64" s="172"/>
      <c r="Q64" s="179"/>
      <c r="S64" s="78" t="s">
        <v>473</v>
      </c>
      <c r="AE64" s="129">
        <v>71</v>
      </c>
    </row>
    <row r="65" spans="4:31" x14ac:dyDescent="0.3">
      <c r="D65" s="238" t="s">
        <v>575</v>
      </c>
      <c r="F65" s="292" t="s">
        <v>414</v>
      </c>
      <c r="G65" s="294" t="s">
        <v>517</v>
      </c>
      <c r="I65" s="288" t="s">
        <v>311</v>
      </c>
      <c r="J65" s="303"/>
      <c r="K65" s="303"/>
      <c r="L65" s="304"/>
      <c r="N65" s="166"/>
      <c r="O65" s="178"/>
      <c r="P65" s="172"/>
      <c r="Q65" s="179"/>
      <c r="S65" s="78" t="s">
        <v>143</v>
      </c>
      <c r="AE65" s="129">
        <v>72</v>
      </c>
    </row>
    <row r="66" spans="4:31" x14ac:dyDescent="0.3">
      <c r="D66" s="236"/>
      <c r="F66" s="292" t="s">
        <v>68</v>
      </c>
      <c r="G66" s="294" t="s">
        <v>501</v>
      </c>
      <c r="I66" s="292">
        <f>VLOOKUP(J66,[1]Sheet1!$F:$G,2,FALSE)</f>
        <v>26.5</v>
      </c>
      <c r="J66" s="293" t="s">
        <v>318</v>
      </c>
      <c r="K66" s="295">
        <v>26</v>
      </c>
      <c r="L66" s="295" t="s">
        <v>127</v>
      </c>
      <c r="N66" s="166"/>
      <c r="O66" s="178"/>
      <c r="P66" s="172"/>
      <c r="Q66" s="179"/>
      <c r="S66" s="78" t="s">
        <v>144</v>
      </c>
      <c r="AE66" s="129">
        <v>73</v>
      </c>
    </row>
    <row r="67" spans="4:31" x14ac:dyDescent="0.3">
      <c r="F67" s="292" t="s">
        <v>247</v>
      </c>
      <c r="G67" s="294" t="s">
        <v>403</v>
      </c>
      <c r="I67" s="292"/>
      <c r="J67" s="293"/>
      <c r="K67" s="295"/>
      <c r="L67" s="295"/>
      <c r="N67" s="166"/>
      <c r="O67" s="178"/>
      <c r="P67" s="172"/>
      <c r="Q67" s="179"/>
      <c r="S67" s="78" t="s">
        <v>277</v>
      </c>
      <c r="AE67" s="129">
        <v>74</v>
      </c>
    </row>
    <row r="68" spans="4:31" x14ac:dyDescent="0.3">
      <c r="D68" s="233" t="s">
        <v>345</v>
      </c>
      <c r="F68" s="292" t="s">
        <v>415</v>
      </c>
      <c r="G68" s="294" t="s">
        <v>501</v>
      </c>
      <c r="I68" s="292"/>
      <c r="J68" s="293"/>
      <c r="K68" s="295"/>
      <c r="L68" s="295"/>
      <c r="N68" s="168"/>
      <c r="O68" s="180"/>
      <c r="P68" s="174"/>
      <c r="Q68" s="181"/>
      <c r="S68" s="78" t="s">
        <v>441</v>
      </c>
      <c r="AE68" s="129">
        <v>75</v>
      </c>
    </row>
    <row r="69" spans="4:31" x14ac:dyDescent="0.3">
      <c r="D69" s="237" t="s">
        <v>555</v>
      </c>
      <c r="F69" s="308" t="s">
        <v>500</v>
      </c>
      <c r="G69" s="294" t="s">
        <v>500</v>
      </c>
      <c r="I69" s="292"/>
      <c r="J69" s="293"/>
      <c r="K69" s="295"/>
      <c r="L69" s="295"/>
      <c r="O69" s="83"/>
      <c r="P69" s="82"/>
      <c r="Q69" s="82"/>
      <c r="S69" s="78" t="s">
        <v>172</v>
      </c>
      <c r="AE69" s="129">
        <v>76</v>
      </c>
    </row>
    <row r="70" spans="4:31" x14ac:dyDescent="0.3">
      <c r="D70" s="238" t="s">
        <v>556</v>
      </c>
      <c r="F70" s="308" t="s">
        <v>518</v>
      </c>
      <c r="G70" s="294" t="s">
        <v>500</v>
      </c>
      <c r="I70" s="299"/>
      <c r="J70" s="300"/>
      <c r="K70" s="300"/>
      <c r="L70" s="306"/>
      <c r="N70" s="164" t="s">
        <v>229</v>
      </c>
      <c r="O70" s="175"/>
      <c r="P70" s="176"/>
      <c r="Q70" s="177"/>
      <c r="S70" s="78" t="s">
        <v>145</v>
      </c>
      <c r="AE70" s="129">
        <v>77</v>
      </c>
    </row>
    <row r="71" spans="4:31" x14ac:dyDescent="0.3">
      <c r="D71" s="238" t="s">
        <v>346</v>
      </c>
      <c r="F71" s="308" t="s">
        <v>328</v>
      </c>
      <c r="G71" s="294" t="s">
        <v>501</v>
      </c>
      <c r="N71" s="166"/>
      <c r="O71" s="178"/>
      <c r="P71" s="172"/>
      <c r="Q71" s="179"/>
      <c r="S71" s="78" t="s">
        <v>474</v>
      </c>
      <c r="AE71" s="129">
        <v>78</v>
      </c>
    </row>
    <row r="72" spans="4:31" x14ac:dyDescent="0.3">
      <c r="D72" s="238" t="s">
        <v>557</v>
      </c>
      <c r="F72" s="292" t="s">
        <v>456</v>
      </c>
      <c r="G72" s="294" t="s">
        <v>44</v>
      </c>
      <c r="I72" s="282"/>
      <c r="J72" s="283"/>
      <c r="K72" s="283"/>
      <c r="L72" s="284"/>
      <c r="N72" s="166"/>
      <c r="O72" s="178"/>
      <c r="P72" s="172"/>
      <c r="Q72" s="179"/>
      <c r="S72" s="78" t="s">
        <v>171</v>
      </c>
      <c r="AE72" s="129">
        <v>79</v>
      </c>
    </row>
    <row r="73" spans="4:31" x14ac:dyDescent="0.3">
      <c r="D73" s="238" t="s">
        <v>558</v>
      </c>
      <c r="F73" s="292" t="s">
        <v>457</v>
      </c>
      <c r="G73" s="294" t="s">
        <v>44</v>
      </c>
      <c r="I73" s="277"/>
      <c r="J73" s="278"/>
      <c r="K73" s="278"/>
      <c r="L73" s="279"/>
      <c r="N73" s="168"/>
      <c r="O73" s="180"/>
      <c r="P73" s="174"/>
      <c r="Q73" s="181"/>
      <c r="S73" s="78" t="s">
        <v>475</v>
      </c>
      <c r="AE73" s="129">
        <v>80</v>
      </c>
    </row>
    <row r="74" spans="4:31" x14ac:dyDescent="0.3">
      <c r="D74" s="238" t="s">
        <v>190</v>
      </c>
      <c r="F74" s="292" t="s">
        <v>416</v>
      </c>
      <c r="G74" s="294" t="s">
        <v>504</v>
      </c>
      <c r="I74" s="277"/>
      <c r="J74" s="278"/>
      <c r="K74" s="278"/>
      <c r="L74" s="279"/>
      <c r="O74" s="83"/>
      <c r="P74" s="82"/>
      <c r="Q74" s="82"/>
      <c r="S74" s="78" t="s">
        <v>278</v>
      </c>
      <c r="AE74" s="129">
        <v>81</v>
      </c>
    </row>
    <row r="75" spans="4:31" x14ac:dyDescent="0.3">
      <c r="D75" s="238" t="s">
        <v>347</v>
      </c>
      <c r="F75" s="292" t="s">
        <v>329</v>
      </c>
      <c r="G75" s="294" t="s">
        <v>501</v>
      </c>
      <c r="I75" s="166"/>
      <c r="J75" s="170"/>
      <c r="K75" s="170"/>
      <c r="L75" s="167"/>
      <c r="N75" s="164" t="s">
        <v>243</v>
      </c>
      <c r="O75" s="175"/>
      <c r="P75" s="176"/>
      <c r="Q75" s="177"/>
      <c r="S75" s="78" t="s">
        <v>476</v>
      </c>
      <c r="AE75" s="129">
        <v>82</v>
      </c>
    </row>
    <row r="76" spans="4:31" x14ac:dyDescent="0.3">
      <c r="D76" s="238" t="s">
        <v>189</v>
      </c>
      <c r="F76" s="292" t="s">
        <v>417</v>
      </c>
      <c r="G76" s="294" t="s">
        <v>504</v>
      </c>
      <c r="I76" s="166"/>
      <c r="J76" s="170"/>
      <c r="K76" s="170"/>
      <c r="L76" s="167"/>
      <c r="N76" s="166"/>
      <c r="O76" s="178"/>
      <c r="P76" s="172"/>
      <c r="Q76" s="179"/>
      <c r="S76" s="78" t="s">
        <v>442</v>
      </c>
      <c r="AE76" s="129">
        <v>83</v>
      </c>
    </row>
    <row r="77" spans="4:31" x14ac:dyDescent="0.3">
      <c r="D77" s="238" t="s">
        <v>348</v>
      </c>
      <c r="F77" s="292" t="s">
        <v>418</v>
      </c>
      <c r="G77" s="294" t="s">
        <v>59</v>
      </c>
      <c r="I77" s="166"/>
      <c r="J77" s="170"/>
      <c r="K77" s="170"/>
      <c r="L77" s="167"/>
      <c r="N77" s="166"/>
      <c r="O77" s="178"/>
      <c r="P77" s="172"/>
      <c r="Q77" s="179"/>
      <c r="S77" s="78" t="s">
        <v>566</v>
      </c>
      <c r="AE77" s="129">
        <v>84</v>
      </c>
    </row>
    <row r="78" spans="4:31" x14ac:dyDescent="0.3">
      <c r="D78" s="238" t="s">
        <v>559</v>
      </c>
      <c r="F78" s="292" t="s">
        <v>419</v>
      </c>
      <c r="G78" s="294" t="s">
        <v>44</v>
      </c>
      <c r="I78" s="166"/>
      <c r="J78" s="170"/>
      <c r="K78" s="170"/>
      <c r="L78" s="167"/>
      <c r="N78" s="166"/>
      <c r="O78" s="178"/>
      <c r="P78" s="172"/>
      <c r="Q78" s="179"/>
      <c r="S78" s="78" t="s">
        <v>279</v>
      </c>
      <c r="AE78" s="129">
        <v>85</v>
      </c>
    </row>
    <row r="79" spans="4:31" x14ac:dyDescent="0.3">
      <c r="D79" s="231" t="s">
        <v>349</v>
      </c>
      <c r="F79" s="292" t="s">
        <v>519</v>
      </c>
      <c r="G79" s="294" t="s">
        <v>44</v>
      </c>
      <c r="I79" s="166"/>
      <c r="J79" s="170"/>
      <c r="K79" s="170"/>
      <c r="L79" s="167"/>
      <c r="N79" s="168"/>
      <c r="O79" s="180"/>
      <c r="P79" s="174"/>
      <c r="Q79" s="181"/>
      <c r="S79" s="78" t="s">
        <v>280</v>
      </c>
      <c r="AE79" s="129">
        <v>86</v>
      </c>
    </row>
    <row r="80" spans="4:31" x14ac:dyDescent="0.3">
      <c r="D80" s="231" t="s">
        <v>191</v>
      </c>
      <c r="F80" s="308" t="s">
        <v>330</v>
      </c>
      <c r="G80" s="294" t="s">
        <v>501</v>
      </c>
      <c r="I80" s="166"/>
      <c r="J80" s="170"/>
      <c r="K80" s="170"/>
      <c r="L80" s="167"/>
      <c r="O80" s="83"/>
      <c r="P80" s="82"/>
      <c r="Q80" s="82"/>
      <c r="S80" s="78" t="s">
        <v>443</v>
      </c>
      <c r="AE80" s="129">
        <v>87</v>
      </c>
    </row>
    <row r="81" spans="6:31" x14ac:dyDescent="0.3">
      <c r="F81" s="292" t="s">
        <v>332</v>
      </c>
      <c r="G81" s="294" t="s">
        <v>501</v>
      </c>
      <c r="I81" s="166"/>
      <c r="J81" s="170"/>
      <c r="K81" s="170"/>
      <c r="L81" s="167"/>
      <c r="N81" s="164" t="s">
        <v>230</v>
      </c>
      <c r="O81" s="175"/>
      <c r="P81" s="176"/>
      <c r="Q81" s="177"/>
      <c r="S81" s="78" t="s">
        <v>281</v>
      </c>
      <c r="AE81" s="129">
        <v>88</v>
      </c>
    </row>
    <row r="82" spans="6:31" x14ac:dyDescent="0.3">
      <c r="F82" s="292" t="s">
        <v>161</v>
      </c>
      <c r="G82" s="294" t="s">
        <v>486</v>
      </c>
      <c r="I82" s="166"/>
      <c r="J82" s="170"/>
      <c r="K82" s="170"/>
      <c r="L82" s="167"/>
      <c r="N82" s="166"/>
      <c r="O82" s="178"/>
      <c r="P82" s="172"/>
      <c r="Q82" s="179"/>
      <c r="S82" s="78" t="s">
        <v>282</v>
      </c>
      <c r="AE82" s="129">
        <v>89</v>
      </c>
    </row>
    <row r="83" spans="6:31" x14ac:dyDescent="0.3">
      <c r="F83" s="292" t="s">
        <v>475</v>
      </c>
      <c r="G83" s="294" t="s">
        <v>500</v>
      </c>
      <c r="I83" s="166"/>
      <c r="J83" s="170"/>
      <c r="K83" s="170"/>
      <c r="L83" s="167"/>
      <c r="N83" s="168"/>
      <c r="O83" s="180"/>
      <c r="P83" s="174"/>
      <c r="Q83" s="181"/>
      <c r="S83" s="78" t="s">
        <v>567</v>
      </c>
      <c r="AE83" s="129">
        <v>90</v>
      </c>
    </row>
    <row r="84" spans="6:31" x14ac:dyDescent="0.3">
      <c r="F84" s="292" t="s">
        <v>159</v>
      </c>
      <c r="G84" s="294" t="s">
        <v>520</v>
      </c>
      <c r="I84" s="166"/>
      <c r="J84" s="170"/>
      <c r="K84" s="170"/>
      <c r="L84" s="167"/>
      <c r="O84" s="83"/>
      <c r="P84" s="82"/>
      <c r="Q84" s="82"/>
      <c r="S84" s="78" t="s">
        <v>283</v>
      </c>
      <c r="AE84" s="129">
        <v>91</v>
      </c>
    </row>
    <row r="85" spans="6:31" x14ac:dyDescent="0.3">
      <c r="F85" s="292" t="s">
        <v>176</v>
      </c>
      <c r="G85" s="294" t="s">
        <v>213</v>
      </c>
      <c r="I85" s="166"/>
      <c r="J85" s="170"/>
      <c r="K85" s="170"/>
      <c r="L85" s="167"/>
      <c r="N85" s="164" t="s">
        <v>226</v>
      </c>
      <c r="O85" s="175"/>
      <c r="P85" s="176"/>
      <c r="Q85" s="177"/>
      <c r="S85" s="78" t="s">
        <v>477</v>
      </c>
      <c r="AE85" s="129">
        <v>92</v>
      </c>
    </row>
    <row r="86" spans="6:31" x14ac:dyDescent="0.3">
      <c r="F86" s="308" t="s">
        <v>163</v>
      </c>
      <c r="G86" s="294" t="s">
        <v>213</v>
      </c>
      <c r="I86" s="166"/>
      <c r="J86" s="170"/>
      <c r="K86" s="170"/>
      <c r="L86" s="167"/>
      <c r="N86" s="166"/>
      <c r="O86" s="178"/>
      <c r="P86" s="172"/>
      <c r="Q86" s="179"/>
      <c r="S86" s="78" t="s">
        <v>284</v>
      </c>
      <c r="AE86" s="129">
        <v>93</v>
      </c>
    </row>
    <row r="87" spans="6:31" x14ac:dyDescent="0.3">
      <c r="F87" s="292" t="s">
        <v>164</v>
      </c>
      <c r="G87" s="294" t="s">
        <v>213</v>
      </c>
      <c r="I87" s="166"/>
      <c r="J87" s="170"/>
      <c r="K87" s="170"/>
      <c r="L87" s="167"/>
      <c r="N87" s="166"/>
      <c r="O87" s="178"/>
      <c r="P87" s="172"/>
      <c r="Q87" s="179"/>
      <c r="S87" s="78" t="s">
        <v>568</v>
      </c>
      <c r="AE87" s="129">
        <v>94</v>
      </c>
    </row>
    <row r="88" spans="6:31" x14ac:dyDescent="0.3">
      <c r="F88" s="292" t="s">
        <v>125</v>
      </c>
      <c r="G88" s="294" t="s">
        <v>213</v>
      </c>
      <c r="I88" s="166"/>
      <c r="J88" s="170"/>
      <c r="K88" s="170"/>
      <c r="L88" s="167"/>
      <c r="N88" s="166"/>
      <c r="O88" s="178"/>
      <c r="P88" s="172"/>
      <c r="Q88" s="179"/>
      <c r="S88" s="78" t="s">
        <v>146</v>
      </c>
      <c r="AE88" s="129">
        <v>95</v>
      </c>
    </row>
    <row r="89" spans="6:31" x14ac:dyDescent="0.3">
      <c r="F89" s="292" t="s">
        <v>420</v>
      </c>
      <c r="G89" s="294" t="s">
        <v>213</v>
      </c>
      <c r="I89" s="166"/>
      <c r="J89" s="170"/>
      <c r="K89" s="170"/>
      <c r="L89" s="167"/>
      <c r="N89" s="166"/>
      <c r="O89" s="178"/>
      <c r="P89" s="172"/>
      <c r="Q89" s="179"/>
      <c r="S89" s="78" t="s">
        <v>444</v>
      </c>
      <c r="AE89" s="129">
        <v>96</v>
      </c>
    </row>
    <row r="90" spans="6:31" x14ac:dyDescent="0.3">
      <c r="F90" s="292" t="s">
        <v>394</v>
      </c>
      <c r="G90" s="294" t="s">
        <v>520</v>
      </c>
      <c r="I90" s="166"/>
      <c r="J90" s="170"/>
      <c r="K90" s="170"/>
      <c r="L90" s="167"/>
      <c r="N90" s="166"/>
      <c r="O90" s="178"/>
      <c r="P90" s="172"/>
      <c r="Q90" s="179"/>
      <c r="S90" s="78" t="s">
        <v>285</v>
      </c>
      <c r="AE90" s="129">
        <v>97</v>
      </c>
    </row>
    <row r="91" spans="6:31" x14ac:dyDescent="0.3">
      <c r="F91" s="292" t="s">
        <v>521</v>
      </c>
      <c r="G91" s="294" t="s">
        <v>520</v>
      </c>
      <c r="I91" s="166"/>
      <c r="J91" s="178"/>
      <c r="K91" s="178"/>
      <c r="L91" s="262"/>
      <c r="N91" s="166"/>
      <c r="O91" s="178"/>
      <c r="P91" s="172"/>
      <c r="Q91" s="179"/>
      <c r="S91" s="78" t="s">
        <v>286</v>
      </c>
      <c r="AE91" s="129">
        <v>98</v>
      </c>
    </row>
    <row r="92" spans="6:31" x14ac:dyDescent="0.3">
      <c r="F92" s="292" t="s">
        <v>395</v>
      </c>
      <c r="G92" s="294" t="s">
        <v>520</v>
      </c>
      <c r="I92" s="166"/>
      <c r="J92" s="178"/>
      <c r="K92" s="178"/>
      <c r="L92" s="262"/>
      <c r="N92" s="166"/>
      <c r="O92" s="178"/>
      <c r="P92" s="172"/>
      <c r="Q92" s="179"/>
      <c r="S92" s="78" t="s">
        <v>445</v>
      </c>
      <c r="AE92" s="129">
        <v>99</v>
      </c>
    </row>
    <row r="93" spans="6:31" x14ac:dyDescent="0.3">
      <c r="F93" s="292" t="s">
        <v>396</v>
      </c>
      <c r="G93" s="294" t="s">
        <v>520</v>
      </c>
      <c r="I93" s="168"/>
      <c r="J93" s="180"/>
      <c r="K93" s="180"/>
      <c r="L93" s="263"/>
      <c r="N93" s="168"/>
      <c r="O93" s="180"/>
      <c r="P93" s="174"/>
      <c r="Q93" s="181"/>
      <c r="S93" s="78" t="s">
        <v>478</v>
      </c>
      <c r="AE93" s="129">
        <v>100</v>
      </c>
    </row>
    <row r="94" spans="6:31" x14ac:dyDescent="0.3">
      <c r="F94" s="292" t="s">
        <v>461</v>
      </c>
      <c r="G94" s="294" t="s">
        <v>459</v>
      </c>
      <c r="J94" s="83"/>
      <c r="K94" s="83"/>
      <c r="L94" s="83"/>
      <c r="O94" s="83"/>
      <c r="P94" s="82"/>
      <c r="Q94" s="82"/>
      <c r="S94" s="78" t="s">
        <v>287</v>
      </c>
      <c r="AE94" s="129">
        <v>101</v>
      </c>
    </row>
    <row r="95" spans="6:31" x14ac:dyDescent="0.3">
      <c r="F95" s="292" t="s">
        <v>462</v>
      </c>
      <c r="G95" s="294" t="s">
        <v>459</v>
      </c>
      <c r="J95" s="83"/>
      <c r="K95" s="83"/>
      <c r="L95" s="83"/>
      <c r="N95" s="164" t="s">
        <v>215</v>
      </c>
      <c r="O95" s="175"/>
      <c r="P95" s="176"/>
      <c r="Q95" s="177"/>
      <c r="S95" s="78" t="s">
        <v>288</v>
      </c>
      <c r="AE95" s="129">
        <v>102</v>
      </c>
    </row>
    <row r="96" spans="6:31" x14ac:dyDescent="0.3">
      <c r="F96" s="292" t="s">
        <v>522</v>
      </c>
      <c r="G96" s="294" t="s">
        <v>483</v>
      </c>
      <c r="I96" s="164" t="s">
        <v>156</v>
      </c>
      <c r="J96" s="175"/>
      <c r="K96" s="175"/>
      <c r="L96" s="261"/>
      <c r="N96" s="166"/>
      <c r="O96" s="178"/>
      <c r="P96" s="172"/>
      <c r="Q96" s="179"/>
      <c r="S96" s="78" t="s">
        <v>147</v>
      </c>
      <c r="AE96" s="129">
        <v>103</v>
      </c>
    </row>
    <row r="97" spans="6:31" x14ac:dyDescent="0.3">
      <c r="F97" s="292" t="s">
        <v>340</v>
      </c>
      <c r="G97" s="294" t="s">
        <v>495</v>
      </c>
      <c r="I97" s="166"/>
      <c r="J97" s="178"/>
      <c r="K97" s="178"/>
      <c r="L97" s="262"/>
      <c r="N97" s="166"/>
      <c r="O97" s="178"/>
      <c r="P97" s="172"/>
      <c r="Q97" s="179"/>
      <c r="S97" s="78" t="s">
        <v>289</v>
      </c>
      <c r="AE97" s="129">
        <v>104</v>
      </c>
    </row>
    <row r="98" spans="6:31" x14ac:dyDescent="0.3">
      <c r="F98" s="292" t="s">
        <v>352</v>
      </c>
      <c r="G98" s="294" t="s">
        <v>352</v>
      </c>
      <c r="I98" s="166"/>
      <c r="J98" s="170"/>
      <c r="K98" s="170"/>
      <c r="L98" s="167"/>
      <c r="N98" s="168"/>
      <c r="O98" s="180"/>
      <c r="P98" s="174"/>
      <c r="Q98" s="181"/>
      <c r="S98" s="78" t="s">
        <v>179</v>
      </c>
      <c r="AE98" s="129">
        <v>105</v>
      </c>
    </row>
    <row r="99" spans="6:31" x14ac:dyDescent="0.3">
      <c r="F99" s="292" t="s">
        <v>353</v>
      </c>
      <c r="G99" s="294" t="s">
        <v>352</v>
      </c>
      <c r="I99" s="166"/>
      <c r="J99" s="170"/>
      <c r="K99" s="170"/>
      <c r="L99" s="167"/>
      <c r="O99" s="83"/>
      <c r="P99" s="82"/>
      <c r="Q99" s="82"/>
      <c r="S99" s="78" t="s">
        <v>446</v>
      </c>
      <c r="AE99" s="129">
        <v>106</v>
      </c>
    </row>
    <row r="100" spans="6:31" x14ac:dyDescent="0.3">
      <c r="F100" s="308" t="s">
        <v>354</v>
      </c>
      <c r="G100" s="294" t="s">
        <v>352</v>
      </c>
      <c r="I100" s="166"/>
      <c r="J100" s="178"/>
      <c r="K100" s="178"/>
      <c r="L100" s="262"/>
      <c r="N100" s="164" t="s">
        <v>253</v>
      </c>
      <c r="O100" s="175"/>
      <c r="P100" s="176"/>
      <c r="Q100" s="177"/>
      <c r="S100" s="78" t="s">
        <v>447</v>
      </c>
      <c r="AE100" s="129">
        <v>107</v>
      </c>
    </row>
    <row r="101" spans="6:31" x14ac:dyDescent="0.3">
      <c r="F101" s="308" t="s">
        <v>355</v>
      </c>
      <c r="G101" s="294" t="s">
        <v>352</v>
      </c>
      <c r="I101" s="166"/>
      <c r="J101" s="170"/>
      <c r="K101" s="170"/>
      <c r="L101" s="167"/>
      <c r="N101" s="166"/>
      <c r="O101" s="178"/>
      <c r="P101" s="172"/>
      <c r="Q101" s="179"/>
      <c r="S101" s="78" t="s">
        <v>290</v>
      </c>
      <c r="AE101" s="129">
        <v>108</v>
      </c>
    </row>
    <row r="102" spans="6:31" x14ac:dyDescent="0.3">
      <c r="F102" s="308" t="s">
        <v>421</v>
      </c>
      <c r="G102" s="294" t="s">
        <v>352</v>
      </c>
      <c r="I102" s="166"/>
      <c r="J102" s="170"/>
      <c r="K102" s="170"/>
      <c r="L102" s="167"/>
      <c r="N102" s="166"/>
      <c r="O102" s="178"/>
      <c r="P102" s="172"/>
      <c r="Q102" s="179"/>
      <c r="S102" s="78" t="s">
        <v>448</v>
      </c>
      <c r="AE102" s="129">
        <v>109</v>
      </c>
    </row>
    <row r="103" spans="6:31" x14ac:dyDescent="0.3">
      <c r="F103" s="308" t="s">
        <v>356</v>
      </c>
      <c r="G103" s="294" t="s">
        <v>482</v>
      </c>
      <c r="I103" s="166"/>
      <c r="J103" s="170"/>
      <c r="K103" s="170"/>
      <c r="L103" s="167"/>
      <c r="N103" s="166"/>
      <c r="O103" s="178"/>
      <c r="P103" s="172"/>
      <c r="Q103" s="179"/>
      <c r="S103" s="78" t="s">
        <v>152</v>
      </c>
      <c r="AE103" s="129">
        <v>110</v>
      </c>
    </row>
    <row r="104" spans="6:31" x14ac:dyDescent="0.3">
      <c r="F104" s="292" t="s">
        <v>422</v>
      </c>
      <c r="G104" s="294" t="s">
        <v>482</v>
      </c>
      <c r="I104" s="166"/>
      <c r="J104" s="170"/>
      <c r="K104" s="170"/>
      <c r="L104" s="167"/>
      <c r="N104" s="166"/>
      <c r="O104" s="178"/>
      <c r="P104" s="172"/>
      <c r="Q104" s="179"/>
      <c r="S104" s="78" t="s">
        <v>291</v>
      </c>
      <c r="AE104" s="129">
        <v>111</v>
      </c>
    </row>
    <row r="105" spans="6:31" x14ac:dyDescent="0.3">
      <c r="F105" s="292" t="s">
        <v>554</v>
      </c>
      <c r="G105" s="294" t="s">
        <v>523</v>
      </c>
      <c r="I105" s="166"/>
      <c r="J105" s="170"/>
      <c r="K105" s="170"/>
      <c r="L105" s="167"/>
      <c r="N105" s="166"/>
      <c r="O105" s="178"/>
      <c r="P105" s="172"/>
      <c r="Q105" s="179"/>
      <c r="S105" s="78" t="s">
        <v>479</v>
      </c>
      <c r="AE105" s="129">
        <v>112</v>
      </c>
    </row>
    <row r="106" spans="6:31" x14ac:dyDescent="0.3">
      <c r="F106" s="292" t="s">
        <v>220</v>
      </c>
      <c r="G106" s="294" t="s">
        <v>220</v>
      </c>
      <c r="I106" s="166"/>
      <c r="J106" s="170"/>
      <c r="K106" s="170"/>
      <c r="L106" s="167"/>
      <c r="N106" s="168"/>
      <c r="O106" s="180"/>
      <c r="P106" s="174"/>
      <c r="Q106" s="181"/>
      <c r="S106" s="78" t="s">
        <v>480</v>
      </c>
      <c r="AE106" s="129">
        <v>113</v>
      </c>
    </row>
    <row r="107" spans="6:31" x14ac:dyDescent="0.3">
      <c r="F107" s="308" t="s">
        <v>424</v>
      </c>
      <c r="G107" s="294" t="s">
        <v>504</v>
      </c>
      <c r="I107" s="166"/>
      <c r="J107" s="170"/>
      <c r="K107" s="170"/>
      <c r="L107" s="167"/>
      <c r="O107" s="83"/>
      <c r="P107" s="82"/>
      <c r="Q107" s="82"/>
      <c r="S107" s="78" t="s">
        <v>292</v>
      </c>
      <c r="AE107" s="129">
        <v>114</v>
      </c>
    </row>
    <row r="108" spans="6:31" x14ac:dyDescent="0.3">
      <c r="F108" s="292" t="s">
        <v>317</v>
      </c>
      <c r="G108" s="294" t="s">
        <v>503</v>
      </c>
      <c r="I108" s="166"/>
      <c r="J108" s="170"/>
      <c r="K108" s="170"/>
      <c r="L108" s="167"/>
      <c r="N108" s="164" t="s">
        <v>236</v>
      </c>
      <c r="O108" s="175"/>
      <c r="P108" s="176"/>
      <c r="Q108" s="177"/>
      <c r="S108" s="78" t="s">
        <v>449</v>
      </c>
      <c r="AE108" s="129">
        <v>115</v>
      </c>
    </row>
    <row r="109" spans="6:31" x14ac:dyDescent="0.3">
      <c r="F109" s="292" t="s">
        <v>524</v>
      </c>
      <c r="G109" s="294" t="s">
        <v>483</v>
      </c>
      <c r="I109" s="166"/>
      <c r="J109" s="178"/>
      <c r="K109" s="178"/>
      <c r="L109" s="262"/>
      <c r="N109" s="166"/>
      <c r="O109" s="178"/>
      <c r="P109" s="172"/>
      <c r="Q109" s="179"/>
      <c r="S109" s="78" t="s">
        <v>450</v>
      </c>
      <c r="AE109" s="129">
        <v>116</v>
      </c>
    </row>
    <row r="110" spans="6:31" x14ac:dyDescent="0.3">
      <c r="F110" s="292" t="s">
        <v>525</v>
      </c>
      <c r="G110" s="294" t="s">
        <v>483</v>
      </c>
      <c r="I110" s="166"/>
      <c r="J110" s="178"/>
      <c r="K110" s="178"/>
      <c r="L110" s="262"/>
      <c r="N110" s="166"/>
      <c r="O110" s="178"/>
      <c r="P110" s="172"/>
      <c r="Q110" s="179"/>
      <c r="S110" s="78" t="s">
        <v>148</v>
      </c>
      <c r="AE110" s="129">
        <v>117</v>
      </c>
    </row>
    <row r="111" spans="6:31" x14ac:dyDescent="0.3">
      <c r="F111" s="308" t="s">
        <v>526</v>
      </c>
      <c r="G111" s="294" t="s">
        <v>483</v>
      </c>
      <c r="I111" s="166"/>
      <c r="J111" s="170"/>
      <c r="K111" s="170"/>
      <c r="L111" s="167"/>
      <c r="N111" s="166"/>
      <c r="O111" s="178"/>
      <c r="P111" s="172"/>
      <c r="Q111" s="179"/>
      <c r="S111" s="78" t="s">
        <v>451</v>
      </c>
      <c r="AE111" s="129">
        <v>118</v>
      </c>
    </row>
    <row r="112" spans="6:31" x14ac:dyDescent="0.3">
      <c r="F112" s="292" t="s">
        <v>425</v>
      </c>
      <c r="G112" s="294" t="s">
        <v>504</v>
      </c>
      <c r="I112" s="166"/>
      <c r="J112" s="170"/>
      <c r="K112" s="170"/>
      <c r="L112" s="167"/>
      <c r="N112" s="166"/>
      <c r="O112" s="178"/>
      <c r="P112" s="172"/>
      <c r="Q112" s="179"/>
      <c r="S112" s="78" t="s">
        <v>569</v>
      </c>
      <c r="AE112" s="129">
        <v>119</v>
      </c>
    </row>
    <row r="113" spans="6:31" x14ac:dyDescent="0.3">
      <c r="F113" s="292" t="s">
        <v>157</v>
      </c>
      <c r="G113" s="294" t="s">
        <v>483</v>
      </c>
      <c r="I113" s="166"/>
      <c r="J113" s="170"/>
      <c r="K113" s="170"/>
      <c r="L113" s="167"/>
      <c r="N113" s="166"/>
      <c r="O113" s="178"/>
      <c r="P113" s="172"/>
      <c r="Q113" s="179"/>
      <c r="S113" s="78" t="s">
        <v>293</v>
      </c>
      <c r="AE113" s="129">
        <v>120</v>
      </c>
    </row>
    <row r="114" spans="6:31" x14ac:dyDescent="0.3">
      <c r="F114" s="292" t="s">
        <v>407</v>
      </c>
      <c r="G114" s="294" t="s">
        <v>403</v>
      </c>
      <c r="I114" s="166"/>
      <c r="J114" s="170"/>
      <c r="K114" s="170"/>
      <c r="L114" s="167"/>
      <c r="N114" s="168"/>
      <c r="O114" s="180"/>
      <c r="P114" s="174"/>
      <c r="Q114" s="181"/>
      <c r="S114" s="78" t="s">
        <v>452</v>
      </c>
      <c r="AE114" s="129">
        <v>121</v>
      </c>
    </row>
    <row r="115" spans="6:31" x14ac:dyDescent="0.3">
      <c r="F115" s="292" t="s">
        <v>527</v>
      </c>
      <c r="G115" s="294" t="s">
        <v>527</v>
      </c>
      <c r="I115" s="166"/>
      <c r="J115" s="170"/>
      <c r="K115" s="170"/>
      <c r="L115" s="167"/>
      <c r="O115" s="83"/>
      <c r="P115" s="82"/>
      <c r="Q115" s="82"/>
      <c r="S115" s="78" t="s">
        <v>570</v>
      </c>
      <c r="AE115" s="129">
        <v>122</v>
      </c>
    </row>
    <row r="116" spans="6:31" x14ac:dyDescent="0.3">
      <c r="F116" s="292" t="s">
        <v>528</v>
      </c>
      <c r="G116" s="294" t="s">
        <v>423</v>
      </c>
      <c r="I116" s="166"/>
      <c r="J116" s="170"/>
      <c r="K116" s="170"/>
      <c r="L116" s="167"/>
      <c r="N116" s="164" t="s">
        <v>235</v>
      </c>
      <c r="O116" s="175"/>
      <c r="P116" s="176"/>
      <c r="Q116" s="177"/>
      <c r="S116" s="78" t="s">
        <v>453</v>
      </c>
      <c r="AE116" s="129">
        <v>123</v>
      </c>
    </row>
    <row r="117" spans="6:31" x14ac:dyDescent="0.3">
      <c r="F117" s="292" t="s">
        <v>529</v>
      </c>
      <c r="G117" s="294" t="s">
        <v>423</v>
      </c>
      <c r="I117" s="166"/>
      <c r="J117" s="178"/>
      <c r="K117" s="178"/>
      <c r="L117" s="262"/>
      <c r="N117" s="166"/>
      <c r="O117" s="178"/>
      <c r="P117" s="172"/>
      <c r="Q117" s="179"/>
      <c r="AE117" s="129">
        <v>124</v>
      </c>
    </row>
    <row r="118" spans="6:31" x14ac:dyDescent="0.3">
      <c r="F118" s="292" t="s">
        <v>530</v>
      </c>
      <c r="G118" s="294" t="s">
        <v>423</v>
      </c>
      <c r="I118" s="166"/>
      <c r="J118" s="170"/>
      <c r="K118" s="170"/>
      <c r="L118" s="167"/>
      <c r="N118" s="166"/>
      <c r="O118" s="178"/>
      <c r="P118" s="172"/>
      <c r="Q118" s="179"/>
      <c r="AE118" s="129">
        <v>125</v>
      </c>
    </row>
    <row r="119" spans="6:31" x14ac:dyDescent="0.3">
      <c r="F119" s="292" t="s">
        <v>426</v>
      </c>
      <c r="G119" s="294" t="s">
        <v>517</v>
      </c>
      <c r="I119" s="168"/>
      <c r="J119" s="173"/>
      <c r="K119" s="173"/>
      <c r="L119" s="169"/>
      <c r="N119" s="166"/>
      <c r="O119" s="178"/>
      <c r="P119" s="172"/>
      <c r="Q119" s="179"/>
      <c r="AE119" s="129">
        <v>126</v>
      </c>
    </row>
    <row r="120" spans="6:31" x14ac:dyDescent="0.3">
      <c r="F120" s="292" t="s">
        <v>531</v>
      </c>
      <c r="G120" s="294" t="s">
        <v>504</v>
      </c>
      <c r="N120" s="166"/>
      <c r="O120" s="178"/>
      <c r="P120" s="172"/>
      <c r="Q120" s="179"/>
      <c r="AE120" s="129">
        <v>127</v>
      </c>
    </row>
    <row r="121" spans="6:31" x14ac:dyDescent="0.3">
      <c r="F121" s="292" t="s">
        <v>532</v>
      </c>
      <c r="G121" s="294" t="s">
        <v>218</v>
      </c>
      <c r="I121" s="164" t="s">
        <v>310</v>
      </c>
      <c r="J121" s="171"/>
      <c r="K121" s="171"/>
      <c r="L121" s="165"/>
      <c r="N121" s="166"/>
      <c r="O121" s="178"/>
      <c r="P121" s="172"/>
      <c r="Q121" s="179"/>
      <c r="AE121" s="129">
        <v>128</v>
      </c>
    </row>
    <row r="122" spans="6:31" x14ac:dyDescent="0.3">
      <c r="F122" s="292" t="s">
        <v>533</v>
      </c>
      <c r="G122" s="294" t="s">
        <v>218</v>
      </c>
      <c r="I122" s="166"/>
      <c r="J122" s="178"/>
      <c r="K122" s="172"/>
      <c r="L122" s="179"/>
      <c r="N122" s="166"/>
      <c r="O122" s="178"/>
      <c r="P122" s="172"/>
      <c r="Q122" s="179"/>
      <c r="AE122" s="129">
        <v>129</v>
      </c>
    </row>
    <row r="123" spans="6:31" x14ac:dyDescent="0.3">
      <c r="F123" s="292" t="s">
        <v>427</v>
      </c>
      <c r="G123" s="294" t="s">
        <v>59</v>
      </c>
      <c r="I123" s="166"/>
      <c r="J123" s="178"/>
      <c r="K123" s="172"/>
      <c r="L123" s="179"/>
      <c r="N123" s="168"/>
      <c r="O123" s="180"/>
      <c r="P123" s="174"/>
      <c r="Q123" s="181"/>
      <c r="AE123" s="129">
        <v>130</v>
      </c>
    </row>
    <row r="124" spans="6:31" x14ac:dyDescent="0.3">
      <c r="F124" s="292" t="s">
        <v>534</v>
      </c>
      <c r="G124" s="294" t="s">
        <v>483</v>
      </c>
      <c r="I124" s="166"/>
      <c r="J124" s="178"/>
      <c r="K124" s="172"/>
      <c r="L124" s="179"/>
      <c r="O124" s="83"/>
      <c r="P124" s="82"/>
      <c r="Q124" s="82"/>
      <c r="AE124" s="129">
        <v>131</v>
      </c>
    </row>
    <row r="125" spans="6:31" x14ac:dyDescent="0.3">
      <c r="F125" s="292" t="s">
        <v>428</v>
      </c>
      <c r="G125" s="294" t="s">
        <v>495</v>
      </c>
      <c r="I125" s="166"/>
      <c r="J125" s="170"/>
      <c r="K125" s="172"/>
      <c r="L125" s="167"/>
      <c r="O125" s="83"/>
      <c r="P125" s="82"/>
      <c r="Q125" s="82"/>
      <c r="AE125" s="129">
        <v>132</v>
      </c>
    </row>
    <row r="126" spans="6:31" x14ac:dyDescent="0.3">
      <c r="F126" s="292" t="s">
        <v>331</v>
      </c>
      <c r="G126" s="294" t="s">
        <v>501</v>
      </c>
      <c r="I126" s="166"/>
      <c r="J126" s="178"/>
      <c r="K126" s="172"/>
      <c r="L126" s="167"/>
      <c r="N126" s="164" t="s">
        <v>254</v>
      </c>
      <c r="O126" s="175"/>
      <c r="P126" s="176"/>
      <c r="Q126" s="177"/>
      <c r="AE126" s="129">
        <v>133</v>
      </c>
    </row>
    <row r="127" spans="6:31" x14ac:dyDescent="0.3">
      <c r="F127" s="292" t="s">
        <v>535</v>
      </c>
      <c r="G127" s="294" t="s">
        <v>423</v>
      </c>
      <c r="I127" s="166"/>
      <c r="J127" s="178"/>
      <c r="K127" s="172"/>
      <c r="L127" s="187"/>
      <c r="N127" s="166"/>
      <c r="O127" s="178"/>
      <c r="P127" s="172"/>
      <c r="Q127" s="179"/>
      <c r="AE127" s="129">
        <v>134</v>
      </c>
    </row>
    <row r="128" spans="6:31" x14ac:dyDescent="0.3">
      <c r="F128" s="292" t="s">
        <v>327</v>
      </c>
      <c r="G128" s="294" t="s">
        <v>222</v>
      </c>
      <c r="I128" s="166"/>
      <c r="J128" s="170"/>
      <c r="K128" s="172"/>
      <c r="L128" s="167"/>
      <c r="N128" s="166"/>
      <c r="O128" s="178"/>
      <c r="P128" s="172"/>
      <c r="Q128" s="179"/>
      <c r="AE128" s="129">
        <v>135</v>
      </c>
    </row>
    <row r="129" spans="6:31" x14ac:dyDescent="0.3">
      <c r="F129" s="292" t="s">
        <v>536</v>
      </c>
      <c r="G129" s="294" t="s">
        <v>537</v>
      </c>
      <c r="I129" s="166"/>
      <c r="J129" s="178"/>
      <c r="K129" s="172"/>
      <c r="L129" s="187"/>
      <c r="N129" s="166"/>
      <c r="O129" s="178"/>
      <c r="P129" s="172"/>
      <c r="Q129" s="179"/>
      <c r="AE129" s="129">
        <v>136</v>
      </c>
    </row>
    <row r="130" spans="6:31" x14ac:dyDescent="0.3">
      <c r="F130" s="292" t="s">
        <v>337</v>
      </c>
      <c r="G130" s="294" t="s">
        <v>537</v>
      </c>
      <c r="I130" s="166"/>
      <c r="J130" s="170"/>
      <c r="K130" s="172"/>
      <c r="L130" s="179"/>
      <c r="N130" s="166"/>
      <c r="O130" s="178"/>
      <c r="P130" s="172"/>
      <c r="Q130" s="179"/>
      <c r="AE130" s="129">
        <v>137</v>
      </c>
    </row>
    <row r="131" spans="6:31" x14ac:dyDescent="0.3">
      <c r="F131" s="292" t="s">
        <v>334</v>
      </c>
      <c r="G131" s="294" t="s">
        <v>59</v>
      </c>
      <c r="I131" s="166"/>
      <c r="J131" s="178"/>
      <c r="K131" s="172"/>
      <c r="L131" s="167"/>
      <c r="N131" s="168"/>
      <c r="O131" s="180"/>
      <c r="P131" s="174"/>
      <c r="Q131" s="181"/>
      <c r="AE131" s="129">
        <v>138</v>
      </c>
    </row>
    <row r="132" spans="6:31" x14ac:dyDescent="0.3">
      <c r="F132" s="292" t="s">
        <v>338</v>
      </c>
      <c r="G132" s="294" t="s">
        <v>537</v>
      </c>
      <c r="I132" s="168"/>
      <c r="J132" s="173"/>
      <c r="K132" s="173"/>
      <c r="L132" s="169"/>
      <c r="O132" s="83"/>
      <c r="P132" s="82"/>
      <c r="Q132" s="82"/>
      <c r="AE132" s="129">
        <v>139</v>
      </c>
    </row>
    <row r="133" spans="6:31" x14ac:dyDescent="0.3">
      <c r="F133" s="292" t="s">
        <v>339</v>
      </c>
      <c r="G133" s="294" t="s">
        <v>538</v>
      </c>
      <c r="N133" s="164" t="s">
        <v>255</v>
      </c>
      <c r="O133" s="175"/>
      <c r="P133" s="176"/>
      <c r="Q133" s="177"/>
      <c r="AE133" s="129">
        <v>140</v>
      </c>
    </row>
    <row r="134" spans="6:31" x14ac:dyDescent="0.3">
      <c r="F134" s="292" t="s">
        <v>429</v>
      </c>
      <c r="G134" s="294" t="s">
        <v>504</v>
      </c>
      <c r="N134" s="166"/>
      <c r="O134" s="178"/>
      <c r="P134" s="172"/>
      <c r="Q134" s="179"/>
      <c r="AE134" s="129">
        <v>141</v>
      </c>
    </row>
    <row r="135" spans="6:31" x14ac:dyDescent="0.3">
      <c r="F135" s="292" t="s">
        <v>319</v>
      </c>
      <c r="G135" s="294" t="s">
        <v>517</v>
      </c>
      <c r="N135" s="166"/>
      <c r="O135" s="178"/>
      <c r="P135" s="172"/>
      <c r="Q135" s="179"/>
      <c r="AE135" s="129">
        <v>142</v>
      </c>
    </row>
    <row r="136" spans="6:31" x14ac:dyDescent="0.3">
      <c r="F136" s="292" t="s">
        <v>320</v>
      </c>
      <c r="G136" s="294" t="s">
        <v>517</v>
      </c>
      <c r="N136" s="166"/>
      <c r="O136" s="178"/>
      <c r="P136" s="172"/>
      <c r="Q136" s="179"/>
      <c r="AE136" s="129">
        <v>143</v>
      </c>
    </row>
    <row r="137" spans="6:31" x14ac:dyDescent="0.3">
      <c r="F137" s="292" t="s">
        <v>430</v>
      </c>
      <c r="G137" s="294" t="s">
        <v>517</v>
      </c>
      <c r="N137" s="166"/>
      <c r="O137" s="178"/>
      <c r="P137" s="172"/>
      <c r="Q137" s="179"/>
      <c r="AE137" s="129">
        <v>144</v>
      </c>
    </row>
    <row r="138" spans="6:31" x14ac:dyDescent="0.3">
      <c r="F138" s="292" t="s">
        <v>539</v>
      </c>
      <c r="G138" s="294" t="s">
        <v>486</v>
      </c>
      <c r="N138" s="166"/>
      <c r="O138" s="178"/>
      <c r="P138" s="172"/>
      <c r="Q138" s="179"/>
      <c r="AE138" s="129">
        <v>145</v>
      </c>
    </row>
    <row r="139" spans="6:31" x14ac:dyDescent="0.3">
      <c r="F139" s="292" t="s">
        <v>540</v>
      </c>
      <c r="G139" s="294" t="s">
        <v>486</v>
      </c>
      <c r="N139" s="166"/>
      <c r="O139" s="178"/>
      <c r="P139" s="172"/>
      <c r="Q139" s="179"/>
      <c r="AE139" s="129">
        <v>146</v>
      </c>
    </row>
    <row r="140" spans="6:31" x14ac:dyDescent="0.3">
      <c r="F140" s="292" t="s">
        <v>541</v>
      </c>
      <c r="G140" s="294" t="s">
        <v>486</v>
      </c>
      <c r="N140" s="166"/>
      <c r="O140" s="182"/>
      <c r="P140" s="172"/>
      <c r="Q140" s="179"/>
      <c r="AE140" s="129">
        <v>147</v>
      </c>
    </row>
    <row r="141" spans="6:31" x14ac:dyDescent="0.3">
      <c r="F141" s="292" t="s">
        <v>539</v>
      </c>
      <c r="G141" s="294" t="s">
        <v>486</v>
      </c>
      <c r="N141" s="166"/>
      <c r="O141" s="182"/>
      <c r="P141" s="172"/>
      <c r="Q141" s="179"/>
      <c r="AE141" s="129">
        <v>148</v>
      </c>
    </row>
    <row r="142" spans="6:31" x14ac:dyDescent="0.3">
      <c r="F142" s="292" t="s">
        <v>540</v>
      </c>
      <c r="G142" s="294" t="s">
        <v>486</v>
      </c>
      <c r="N142" s="166"/>
      <c r="O142" s="178"/>
      <c r="P142" s="172"/>
      <c r="Q142" s="179"/>
      <c r="AE142" s="129">
        <v>149</v>
      </c>
    </row>
    <row r="143" spans="6:31" x14ac:dyDescent="0.3">
      <c r="F143" s="292" t="s">
        <v>541</v>
      </c>
      <c r="G143" s="294" t="s">
        <v>486</v>
      </c>
      <c r="N143" s="168"/>
      <c r="O143" s="180"/>
      <c r="P143" s="174"/>
      <c r="Q143" s="181"/>
      <c r="AE143" s="129">
        <v>150</v>
      </c>
    </row>
    <row r="144" spans="6:31" x14ac:dyDescent="0.3">
      <c r="O144" s="83"/>
      <c r="P144" s="82"/>
      <c r="Q144" s="82"/>
      <c r="AE144" s="129">
        <v>151</v>
      </c>
    </row>
    <row r="145" spans="14:31" x14ac:dyDescent="0.3">
      <c r="N145" s="164" t="s">
        <v>231</v>
      </c>
      <c r="O145" s="175"/>
      <c r="P145" s="176"/>
      <c r="Q145" s="177"/>
      <c r="AE145" s="129">
        <v>152</v>
      </c>
    </row>
    <row r="146" spans="14:31" x14ac:dyDescent="0.3">
      <c r="N146" s="166"/>
      <c r="O146" s="178"/>
      <c r="P146" s="172"/>
      <c r="Q146" s="179"/>
      <c r="AE146" s="129">
        <v>153</v>
      </c>
    </row>
    <row r="147" spans="14:31" x14ac:dyDescent="0.3">
      <c r="N147" s="168"/>
      <c r="O147" s="180"/>
      <c r="P147" s="174"/>
      <c r="Q147" s="181"/>
      <c r="AE147" s="129">
        <v>154</v>
      </c>
    </row>
    <row r="148" spans="14:31" x14ac:dyDescent="0.3">
      <c r="O148" s="83"/>
      <c r="P148" s="82"/>
      <c r="Q148" s="82"/>
      <c r="AE148" s="129">
        <v>155</v>
      </c>
    </row>
    <row r="149" spans="14:31" x14ac:dyDescent="0.3">
      <c r="N149" s="164" t="s">
        <v>227</v>
      </c>
      <c r="O149" s="175"/>
      <c r="P149" s="176"/>
      <c r="Q149" s="177"/>
      <c r="AE149" s="129">
        <v>156</v>
      </c>
    </row>
    <row r="150" spans="14:31" x14ac:dyDescent="0.3">
      <c r="N150" s="166"/>
      <c r="O150" s="178"/>
      <c r="P150" s="172"/>
      <c r="Q150" s="179"/>
      <c r="AE150" s="129">
        <v>157</v>
      </c>
    </row>
    <row r="151" spans="14:31" x14ac:dyDescent="0.3">
      <c r="N151" s="168"/>
      <c r="O151" s="180"/>
      <c r="P151" s="174"/>
      <c r="Q151" s="181"/>
      <c r="AE151" s="129">
        <v>158</v>
      </c>
    </row>
    <row r="152" spans="14:31" x14ac:dyDescent="0.3">
      <c r="O152" s="83"/>
      <c r="P152" s="82"/>
      <c r="Q152" s="82"/>
      <c r="AE152" s="129">
        <v>159</v>
      </c>
    </row>
    <row r="153" spans="14:31" x14ac:dyDescent="0.3">
      <c r="N153" s="164" t="s">
        <v>256</v>
      </c>
      <c r="O153" s="175"/>
      <c r="P153" s="176"/>
      <c r="Q153" s="177"/>
      <c r="AE153" s="129">
        <v>160</v>
      </c>
    </row>
    <row r="154" spans="14:31" x14ac:dyDescent="0.3">
      <c r="N154" s="166"/>
      <c r="O154" s="178"/>
      <c r="P154" s="172"/>
      <c r="Q154" s="179"/>
      <c r="AE154" s="129">
        <v>161</v>
      </c>
    </row>
    <row r="155" spans="14:31" x14ac:dyDescent="0.3">
      <c r="N155" s="166"/>
      <c r="O155" s="178"/>
      <c r="P155" s="172"/>
      <c r="Q155" s="179"/>
      <c r="AE155" s="129">
        <v>162</v>
      </c>
    </row>
    <row r="156" spans="14:31" x14ac:dyDescent="0.3">
      <c r="N156" s="166"/>
      <c r="O156" s="178"/>
      <c r="P156" s="172"/>
      <c r="Q156" s="179"/>
      <c r="AE156" s="129">
        <v>163</v>
      </c>
    </row>
    <row r="157" spans="14:31" x14ac:dyDescent="0.3">
      <c r="N157" s="168"/>
      <c r="O157" s="180"/>
      <c r="P157" s="174"/>
      <c r="Q157" s="181"/>
      <c r="AE157" s="129">
        <v>164</v>
      </c>
    </row>
    <row r="158" spans="14:31" x14ac:dyDescent="0.3">
      <c r="O158" s="83"/>
      <c r="P158" s="82"/>
      <c r="Q158" s="82"/>
      <c r="AE158" s="129">
        <v>165</v>
      </c>
    </row>
    <row r="159" spans="14:31" x14ac:dyDescent="0.3">
      <c r="N159" s="164" t="s">
        <v>216</v>
      </c>
      <c r="O159" s="175"/>
      <c r="P159" s="176"/>
      <c r="Q159" s="177"/>
      <c r="AE159" s="129">
        <v>166</v>
      </c>
    </row>
    <row r="160" spans="14:31" x14ac:dyDescent="0.3">
      <c r="N160" s="166"/>
      <c r="O160" s="178" t="s">
        <v>40</v>
      </c>
      <c r="P160" s="172">
        <v>25</v>
      </c>
      <c r="Q160" s="179" t="s">
        <v>130</v>
      </c>
      <c r="AE160" s="129">
        <v>167</v>
      </c>
    </row>
    <row r="161" spans="14:31" x14ac:dyDescent="0.3">
      <c r="N161" s="168"/>
      <c r="O161" s="180"/>
      <c r="P161" s="174"/>
      <c r="Q161" s="181"/>
      <c r="AE161" s="129">
        <v>168</v>
      </c>
    </row>
    <row r="162" spans="14:31" x14ac:dyDescent="0.3">
      <c r="O162" s="83"/>
      <c r="P162" s="82"/>
      <c r="Q162" s="82"/>
      <c r="AE162" s="129">
        <v>169</v>
      </c>
    </row>
    <row r="163" spans="14:31" x14ac:dyDescent="0.3">
      <c r="N163" s="164" t="s">
        <v>257</v>
      </c>
      <c r="O163" s="175"/>
      <c r="P163" s="176"/>
      <c r="Q163" s="177"/>
      <c r="AE163" s="129">
        <v>170</v>
      </c>
    </row>
    <row r="164" spans="14:31" x14ac:dyDescent="0.3">
      <c r="N164" s="166"/>
      <c r="O164" s="178"/>
      <c r="P164" s="172"/>
      <c r="Q164" s="179"/>
      <c r="AE164" s="129">
        <v>171</v>
      </c>
    </row>
    <row r="165" spans="14:31" x14ac:dyDescent="0.3">
      <c r="N165" s="166"/>
      <c r="O165" s="178"/>
      <c r="P165" s="172"/>
      <c r="Q165" s="179"/>
      <c r="AE165" s="129">
        <v>172</v>
      </c>
    </row>
    <row r="166" spans="14:31" x14ac:dyDescent="0.3">
      <c r="N166" s="166"/>
      <c r="O166" s="178"/>
      <c r="P166" s="172"/>
      <c r="Q166" s="179"/>
      <c r="AE166" s="129">
        <v>173</v>
      </c>
    </row>
    <row r="167" spans="14:31" x14ac:dyDescent="0.3">
      <c r="N167" s="168"/>
      <c r="O167" s="180"/>
      <c r="P167" s="174"/>
      <c r="Q167" s="181"/>
      <c r="AE167" s="129">
        <v>174</v>
      </c>
    </row>
    <row r="168" spans="14:31" x14ac:dyDescent="0.3">
      <c r="O168" s="83"/>
      <c r="P168" s="82"/>
      <c r="Q168" s="82"/>
      <c r="AE168" s="129">
        <v>175</v>
      </c>
    </row>
    <row r="169" spans="14:31" x14ac:dyDescent="0.3">
      <c r="N169" s="164" t="s">
        <v>258</v>
      </c>
      <c r="O169" s="175"/>
      <c r="P169" s="176"/>
      <c r="Q169" s="177"/>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228</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241</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237</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238</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240</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239</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sortState xmlns:xlrd2="http://schemas.microsoft.com/office/spreadsheetml/2017/richdata2" ref="D51:D59">
    <sortCondition ref="D51:D59"/>
  </sortState>
  <conditionalFormatting sqref="A13:A46">
    <cfRule type="duplicateValues" dxfId="1" priority="119"/>
  </conditionalFormatting>
  <conditionalFormatting sqref="S1:S1048576">
    <cfRule type="duplicateValues" dxfId="0" priority="1"/>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26" zoomScale="70" zoomScaleNormal="70" workbookViewId="0">
      <selection activeCell="Y34" sqref="Y34"/>
    </sheetView>
  </sheetViews>
  <sheetFormatPr defaultRowHeight="14.4" x14ac:dyDescent="0.3"/>
  <cols>
    <col min="2" max="2" width="21" style="211" customWidth="1"/>
    <col min="3" max="13" width="10.77734375" customWidth="1"/>
  </cols>
  <sheetData>
    <row r="1" spans="1:14" ht="21.6" thickBot="1" x14ac:dyDescent="0.45">
      <c r="A1" s="374" t="s">
        <v>95</v>
      </c>
      <c r="B1" s="375"/>
      <c r="C1" s="375"/>
      <c r="D1" s="375"/>
      <c r="E1" s="375"/>
      <c r="F1" s="375"/>
      <c r="G1" s="375"/>
      <c r="H1" s="375"/>
      <c r="I1" s="375"/>
      <c r="J1" s="375"/>
      <c r="K1" s="375"/>
      <c r="L1" s="375"/>
      <c r="M1" s="376"/>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77" t="s">
        <v>359</v>
      </c>
      <c r="B3" s="378"/>
      <c r="C3" s="378"/>
      <c r="D3" s="378"/>
      <c r="E3" s="378"/>
      <c r="F3" s="378"/>
      <c r="G3" s="378"/>
      <c r="H3" s="378"/>
      <c r="I3" s="378"/>
      <c r="J3" s="378"/>
      <c r="K3" s="378"/>
      <c r="L3" s="378"/>
      <c r="M3" s="379"/>
    </row>
    <row r="4" spans="1:14" ht="18.600000000000001" thickBot="1" x14ac:dyDescent="0.4">
      <c r="A4" s="198" t="s">
        <v>313</v>
      </c>
      <c r="B4" s="199" t="s">
        <v>8</v>
      </c>
      <c r="C4" s="346" t="s">
        <v>204</v>
      </c>
      <c r="D4" s="346"/>
      <c r="E4" s="346"/>
      <c r="F4" s="346"/>
      <c r="G4" s="346"/>
      <c r="H4" s="346"/>
      <c r="I4" s="346"/>
      <c r="J4" s="346"/>
      <c r="K4" s="346"/>
      <c r="L4" s="346"/>
      <c r="M4" s="347"/>
    </row>
    <row r="5" spans="1:14" ht="32.25" customHeight="1" x14ac:dyDescent="0.3">
      <c r="A5" s="200">
        <v>1</v>
      </c>
      <c r="B5" s="201" t="s">
        <v>360</v>
      </c>
      <c r="C5" s="380" t="s">
        <v>131</v>
      </c>
      <c r="D5" s="381"/>
      <c r="E5" s="381"/>
      <c r="F5" s="381"/>
      <c r="G5" s="381"/>
      <c r="H5" s="381"/>
      <c r="I5" s="381"/>
      <c r="J5" s="381"/>
      <c r="K5" s="381"/>
      <c r="L5" s="381"/>
      <c r="M5" s="382"/>
    </row>
    <row r="6" spans="1:14" ht="42.75" customHeight="1" x14ac:dyDescent="0.3">
      <c r="A6" s="202">
        <v>2</v>
      </c>
      <c r="B6" s="203" t="s">
        <v>0</v>
      </c>
      <c r="C6" s="383" t="s">
        <v>150</v>
      </c>
      <c r="D6" s="384"/>
      <c r="E6" s="384"/>
      <c r="F6" s="384"/>
      <c r="G6" s="384"/>
      <c r="H6" s="384"/>
      <c r="I6" s="384"/>
      <c r="J6" s="384"/>
      <c r="K6" s="384"/>
      <c r="L6" s="384"/>
      <c r="M6" s="385"/>
    </row>
    <row r="7" spans="1:14" ht="42.75" customHeight="1" x14ac:dyDescent="0.3">
      <c r="A7" s="202">
        <v>3</v>
      </c>
      <c r="B7" s="204" t="s">
        <v>361</v>
      </c>
      <c r="C7" s="383" t="s">
        <v>96</v>
      </c>
      <c r="D7" s="384"/>
      <c r="E7" s="384"/>
      <c r="F7" s="384"/>
      <c r="G7" s="384"/>
      <c r="H7" s="384"/>
      <c r="I7" s="384"/>
      <c r="J7" s="384"/>
      <c r="K7" s="384"/>
      <c r="L7" s="384"/>
      <c r="M7" s="385"/>
    </row>
    <row r="8" spans="1:14" ht="42" customHeight="1" x14ac:dyDescent="0.3">
      <c r="A8" s="202">
        <v>4</v>
      </c>
      <c r="B8" s="205" t="s">
        <v>362</v>
      </c>
      <c r="C8" s="383" t="s">
        <v>363</v>
      </c>
      <c r="D8" s="384"/>
      <c r="E8" s="384"/>
      <c r="F8" s="384"/>
      <c r="G8" s="384"/>
      <c r="H8" s="384"/>
      <c r="I8" s="384"/>
      <c r="J8" s="384"/>
      <c r="K8" s="384"/>
      <c r="L8" s="384"/>
      <c r="M8" s="385"/>
    </row>
    <row r="9" spans="1:14" ht="46.5" customHeight="1" thickBot="1" x14ac:dyDescent="0.35">
      <c r="A9" s="206">
        <v>5</v>
      </c>
      <c r="B9" s="207" t="s">
        <v>364</v>
      </c>
      <c r="C9" s="386" t="s">
        <v>365</v>
      </c>
      <c r="D9" s="387"/>
      <c r="E9" s="387"/>
      <c r="F9" s="387"/>
      <c r="G9" s="387"/>
      <c r="H9" s="387"/>
      <c r="I9" s="387"/>
      <c r="J9" s="387"/>
      <c r="K9" s="387"/>
      <c r="L9" s="387"/>
      <c r="M9" s="388"/>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55" t="s">
        <v>366</v>
      </c>
      <c r="B11" s="356"/>
      <c r="C11" s="356"/>
      <c r="D11" s="356"/>
      <c r="E11" s="356"/>
      <c r="F11" s="356"/>
      <c r="G11" s="356"/>
      <c r="H11" s="356"/>
      <c r="I11" s="356"/>
      <c r="J11" s="356"/>
      <c r="K11" s="356"/>
      <c r="L11" s="356"/>
      <c r="M11" s="357"/>
    </row>
    <row r="12" spans="1:14" ht="18.600000000000001" thickBot="1" x14ac:dyDescent="0.4">
      <c r="A12" s="212" t="s">
        <v>313</v>
      </c>
      <c r="B12" s="213" t="s">
        <v>367</v>
      </c>
      <c r="C12" s="345" t="s">
        <v>204</v>
      </c>
      <c r="D12" s="346"/>
      <c r="E12" s="346"/>
      <c r="F12" s="346"/>
      <c r="G12" s="346"/>
      <c r="H12" s="346"/>
      <c r="I12" s="346"/>
      <c r="J12" s="346"/>
      <c r="K12" s="346"/>
      <c r="L12" s="346"/>
      <c r="M12" s="347"/>
    </row>
    <row r="13" spans="1:14" ht="15.75" customHeight="1" x14ac:dyDescent="0.3">
      <c r="A13" s="389" t="s">
        <v>368</v>
      </c>
      <c r="B13" s="390"/>
      <c r="C13" s="390"/>
      <c r="D13" s="390"/>
      <c r="E13" s="390"/>
      <c r="F13" s="390"/>
      <c r="G13" s="390"/>
      <c r="H13" s="390"/>
      <c r="I13" s="390"/>
      <c r="J13" s="390"/>
      <c r="K13" s="390"/>
      <c r="L13" s="390"/>
      <c r="M13" s="391"/>
    </row>
    <row r="14" spans="1:14" ht="18" x14ac:dyDescent="0.3">
      <c r="A14" s="214">
        <v>1</v>
      </c>
      <c r="B14" s="240" t="s">
        <v>4</v>
      </c>
      <c r="C14" s="373" t="s">
        <v>369</v>
      </c>
      <c r="D14" s="373"/>
      <c r="E14" s="373"/>
      <c r="F14" s="373"/>
      <c r="G14" s="373"/>
      <c r="H14" s="373"/>
      <c r="I14" s="373"/>
      <c r="J14" s="373"/>
      <c r="K14" s="373"/>
      <c r="L14" s="373"/>
      <c r="M14" s="373"/>
    </row>
    <row r="15" spans="1:14" ht="19.5" customHeight="1" x14ac:dyDescent="0.3">
      <c r="A15" s="202">
        <v>2</v>
      </c>
      <c r="B15" s="241" t="s">
        <v>5</v>
      </c>
      <c r="C15" s="369" t="s">
        <v>370</v>
      </c>
      <c r="D15" s="369"/>
      <c r="E15" s="369"/>
      <c r="F15" s="369"/>
      <c r="G15" s="369"/>
      <c r="H15" s="369"/>
      <c r="I15" s="369"/>
      <c r="J15" s="369"/>
      <c r="K15" s="369"/>
      <c r="L15" s="369"/>
      <c r="M15" s="369"/>
    </row>
    <row r="16" spans="1:14" ht="18" x14ac:dyDescent="0.3">
      <c r="A16" s="202">
        <v>3</v>
      </c>
      <c r="B16" s="241" t="s">
        <v>6</v>
      </c>
      <c r="C16" s="369" t="s">
        <v>371</v>
      </c>
      <c r="D16" s="369"/>
      <c r="E16" s="369"/>
      <c r="F16" s="369"/>
      <c r="G16" s="369"/>
      <c r="H16" s="369"/>
      <c r="I16" s="369"/>
      <c r="J16" s="369"/>
      <c r="K16" s="369"/>
      <c r="L16" s="369"/>
      <c r="M16" s="369"/>
    </row>
    <row r="17" spans="1:13" ht="19.5" customHeight="1" thickBot="1" x14ac:dyDescent="0.35">
      <c r="A17" s="202">
        <v>4</v>
      </c>
      <c r="B17" s="241" t="s">
        <v>133</v>
      </c>
      <c r="C17" s="369" t="s">
        <v>372</v>
      </c>
      <c r="D17" s="369"/>
      <c r="E17" s="369"/>
      <c r="F17" s="369"/>
      <c r="G17" s="369"/>
      <c r="H17" s="369"/>
      <c r="I17" s="369"/>
      <c r="J17" s="369"/>
      <c r="K17" s="369"/>
      <c r="L17" s="369"/>
      <c r="M17" s="369"/>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55" t="s">
        <v>373</v>
      </c>
      <c r="B19" s="356"/>
      <c r="C19" s="356"/>
      <c r="D19" s="356"/>
      <c r="E19" s="356"/>
      <c r="F19" s="356"/>
      <c r="G19" s="356"/>
      <c r="H19" s="356"/>
      <c r="I19" s="356"/>
      <c r="J19" s="356"/>
      <c r="K19" s="356"/>
      <c r="L19" s="356"/>
      <c r="M19" s="357"/>
    </row>
    <row r="20" spans="1:13" ht="18.600000000000001" thickBot="1" x14ac:dyDescent="0.4">
      <c r="A20" s="212" t="s">
        <v>313</v>
      </c>
      <c r="B20" s="213" t="s">
        <v>367</v>
      </c>
      <c r="C20" s="345" t="s">
        <v>204</v>
      </c>
      <c r="D20" s="346"/>
      <c r="E20" s="346"/>
      <c r="F20" s="346"/>
      <c r="G20" s="346"/>
      <c r="H20" s="346"/>
      <c r="I20" s="346"/>
      <c r="J20" s="346"/>
      <c r="K20" s="346"/>
      <c r="L20" s="346"/>
      <c r="M20" s="347"/>
    </row>
    <row r="21" spans="1:13" ht="18" x14ac:dyDescent="0.3">
      <c r="A21" s="202">
        <v>5</v>
      </c>
      <c r="B21" s="241" t="s">
        <v>8</v>
      </c>
      <c r="C21" s="370" t="s">
        <v>374</v>
      </c>
      <c r="D21" s="371"/>
      <c r="E21" s="371"/>
      <c r="F21" s="371"/>
      <c r="G21" s="371"/>
      <c r="H21" s="371"/>
      <c r="I21" s="371"/>
      <c r="J21" s="371"/>
      <c r="K21" s="371"/>
      <c r="L21" s="371"/>
      <c r="M21" s="372"/>
    </row>
    <row r="22" spans="1:13" ht="18" x14ac:dyDescent="0.3">
      <c r="A22" s="202">
        <v>6</v>
      </c>
      <c r="B22" s="241" t="s">
        <v>9</v>
      </c>
      <c r="C22" s="370" t="s">
        <v>375</v>
      </c>
      <c r="D22" s="371"/>
      <c r="E22" s="371"/>
      <c r="F22" s="371"/>
      <c r="G22" s="371"/>
      <c r="H22" s="371"/>
      <c r="I22" s="371"/>
      <c r="J22" s="371"/>
      <c r="K22" s="371"/>
      <c r="L22" s="371"/>
      <c r="M22" s="372"/>
    </row>
    <row r="23" spans="1:13" ht="18.600000000000001" thickBot="1" x14ac:dyDescent="0.35">
      <c r="A23" s="202">
        <v>7</v>
      </c>
      <c r="B23" s="269" t="s">
        <v>16</v>
      </c>
      <c r="C23" s="370" t="s">
        <v>454</v>
      </c>
      <c r="D23" s="371"/>
      <c r="E23" s="371"/>
      <c r="F23" s="371"/>
      <c r="G23" s="371"/>
      <c r="H23" s="371"/>
      <c r="I23" s="371"/>
      <c r="J23" s="371"/>
      <c r="K23" s="371"/>
      <c r="L23" s="371"/>
      <c r="M23" s="372"/>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55" t="s">
        <v>376</v>
      </c>
      <c r="B25" s="356"/>
      <c r="C25" s="356"/>
      <c r="D25" s="356"/>
      <c r="E25" s="356"/>
      <c r="F25" s="356"/>
      <c r="G25" s="356"/>
      <c r="H25" s="356"/>
      <c r="I25" s="356"/>
      <c r="J25" s="356"/>
      <c r="K25" s="356"/>
      <c r="L25" s="356"/>
      <c r="M25" s="357"/>
    </row>
    <row r="26" spans="1:13" ht="18.600000000000001" thickBot="1" x14ac:dyDescent="0.4">
      <c r="A26" s="212" t="s">
        <v>313</v>
      </c>
      <c r="B26" s="213" t="s">
        <v>367</v>
      </c>
      <c r="C26" s="345" t="s">
        <v>204</v>
      </c>
      <c r="D26" s="346"/>
      <c r="E26" s="346"/>
      <c r="F26" s="346"/>
      <c r="G26" s="346"/>
      <c r="H26" s="346"/>
      <c r="I26" s="346"/>
      <c r="J26" s="346"/>
      <c r="K26" s="346"/>
      <c r="L26" s="346"/>
      <c r="M26" s="347"/>
    </row>
    <row r="27" spans="1:13" ht="18" x14ac:dyDescent="0.3">
      <c r="A27" s="202">
        <v>8</v>
      </c>
      <c r="B27" s="269" t="s">
        <v>1</v>
      </c>
      <c r="C27" s="369" t="s">
        <v>377</v>
      </c>
      <c r="D27" s="369"/>
      <c r="E27" s="369"/>
      <c r="F27" s="369"/>
      <c r="G27" s="369"/>
      <c r="H27" s="369"/>
      <c r="I27" s="369"/>
      <c r="J27" s="369"/>
      <c r="K27" s="369"/>
      <c r="L27" s="369"/>
      <c r="M27" s="369"/>
    </row>
    <row r="28" spans="1:13" ht="17.25" customHeight="1" x14ac:dyDescent="0.3">
      <c r="A28" s="202">
        <v>9</v>
      </c>
      <c r="B28" s="269" t="s">
        <v>10</v>
      </c>
      <c r="C28" s="358" t="s">
        <v>378</v>
      </c>
      <c r="D28" s="359"/>
      <c r="E28" s="359"/>
      <c r="F28" s="359"/>
      <c r="G28" s="359"/>
      <c r="H28" s="359"/>
      <c r="I28" s="359"/>
      <c r="J28" s="359"/>
      <c r="K28" s="359"/>
      <c r="L28" s="359"/>
      <c r="M28" s="360"/>
    </row>
    <row r="29" spans="1:13" ht="33.75" customHeight="1" x14ac:dyDescent="0.3">
      <c r="A29" s="202">
        <v>10</v>
      </c>
      <c r="B29" s="269" t="s">
        <v>11</v>
      </c>
      <c r="C29" s="358" t="s">
        <v>379</v>
      </c>
      <c r="D29" s="359"/>
      <c r="E29" s="359"/>
      <c r="F29" s="359"/>
      <c r="G29" s="359"/>
      <c r="H29" s="359"/>
      <c r="I29" s="359"/>
      <c r="J29" s="359"/>
      <c r="K29" s="359"/>
      <c r="L29" s="359"/>
      <c r="M29" s="360"/>
    </row>
    <row r="30" spans="1:13" ht="18.75" customHeight="1" x14ac:dyDescent="0.3">
      <c r="A30" s="202">
        <v>11</v>
      </c>
      <c r="B30" s="269" t="s">
        <v>12</v>
      </c>
      <c r="C30" s="358" t="s">
        <v>380</v>
      </c>
      <c r="D30" s="359"/>
      <c r="E30" s="359"/>
      <c r="F30" s="359"/>
      <c r="G30" s="359"/>
      <c r="H30" s="359"/>
      <c r="I30" s="359"/>
      <c r="J30" s="359"/>
      <c r="K30" s="359"/>
      <c r="L30" s="359"/>
      <c r="M30" s="360"/>
    </row>
    <row r="31" spans="1:13" ht="18.75" customHeight="1" x14ac:dyDescent="0.3">
      <c r="A31" s="202">
        <v>12</v>
      </c>
      <c r="B31" s="269" t="s">
        <v>351</v>
      </c>
      <c r="C31" s="358" t="s">
        <v>397</v>
      </c>
      <c r="D31" s="359"/>
      <c r="E31" s="359"/>
      <c r="F31" s="359"/>
      <c r="G31" s="359"/>
      <c r="H31" s="359"/>
      <c r="I31" s="359"/>
      <c r="J31" s="359"/>
      <c r="K31" s="359"/>
      <c r="L31" s="359"/>
      <c r="M31" s="360"/>
    </row>
    <row r="32" spans="1:13" ht="32.25" customHeight="1" thickBot="1" x14ac:dyDescent="0.35">
      <c r="A32" s="239">
        <v>13</v>
      </c>
      <c r="B32" s="271" t="s">
        <v>350</v>
      </c>
      <c r="C32" s="358" t="s">
        <v>398</v>
      </c>
      <c r="D32" s="359"/>
      <c r="E32" s="359"/>
      <c r="F32" s="359"/>
      <c r="G32" s="359"/>
      <c r="H32" s="359"/>
      <c r="I32" s="359"/>
      <c r="J32" s="359"/>
      <c r="K32" s="359"/>
      <c r="L32" s="359"/>
      <c r="M32" s="360"/>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61" t="s">
        <v>381</v>
      </c>
      <c r="B34" s="362"/>
      <c r="C34" s="362"/>
      <c r="D34" s="362"/>
      <c r="E34" s="362"/>
      <c r="F34" s="362"/>
      <c r="G34" s="362"/>
      <c r="H34" s="362"/>
      <c r="I34" s="362"/>
      <c r="J34" s="362"/>
      <c r="K34" s="362"/>
      <c r="L34" s="362"/>
      <c r="M34" s="363"/>
    </row>
    <row r="35" spans="1:13" ht="18.600000000000001" thickBot="1" x14ac:dyDescent="0.4">
      <c r="A35" s="212" t="s">
        <v>313</v>
      </c>
      <c r="B35" s="213" t="s">
        <v>367</v>
      </c>
      <c r="C35" s="345" t="s">
        <v>204</v>
      </c>
      <c r="D35" s="346"/>
      <c r="E35" s="346"/>
      <c r="F35" s="346"/>
      <c r="G35" s="346"/>
      <c r="H35" s="346"/>
      <c r="I35" s="346"/>
      <c r="J35" s="346"/>
      <c r="K35" s="346"/>
      <c r="L35" s="346"/>
      <c r="M35" s="347"/>
    </row>
    <row r="36" spans="1:13" ht="18.600000000000001" thickBot="1" x14ac:dyDescent="0.35">
      <c r="A36" s="215">
        <v>1</v>
      </c>
      <c r="B36" s="272" t="s">
        <v>343</v>
      </c>
      <c r="C36" s="364" t="s">
        <v>382</v>
      </c>
      <c r="D36" s="364"/>
      <c r="E36" s="364"/>
      <c r="F36" s="364"/>
      <c r="G36" s="364"/>
      <c r="H36" s="364"/>
      <c r="I36" s="364"/>
      <c r="J36" s="364"/>
      <c r="K36" s="364"/>
      <c r="L36" s="364"/>
      <c r="M36" s="365"/>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66" t="s">
        <v>383</v>
      </c>
      <c r="B39" s="367"/>
      <c r="C39" s="367"/>
      <c r="D39" s="367"/>
      <c r="E39" s="367"/>
      <c r="F39" s="367"/>
      <c r="G39" s="367"/>
      <c r="H39" s="367"/>
      <c r="I39" s="367"/>
      <c r="J39" s="367"/>
      <c r="K39" s="367"/>
      <c r="L39" s="367"/>
      <c r="M39" s="368"/>
    </row>
    <row r="40" spans="1:13" ht="18.600000000000001" thickBot="1" x14ac:dyDescent="0.4">
      <c r="A40" s="212" t="s">
        <v>313</v>
      </c>
      <c r="B40" s="213" t="s">
        <v>367</v>
      </c>
      <c r="C40" s="345" t="s">
        <v>204</v>
      </c>
      <c r="D40" s="346"/>
      <c r="E40" s="346"/>
      <c r="F40" s="346"/>
      <c r="G40" s="346"/>
      <c r="H40" s="346"/>
      <c r="I40" s="346"/>
      <c r="J40" s="346"/>
      <c r="K40" s="346"/>
      <c r="L40" s="346"/>
      <c r="M40" s="347"/>
    </row>
    <row r="41" spans="1:13" ht="31.5" customHeight="1" x14ac:dyDescent="0.3">
      <c r="A41" s="350" t="s">
        <v>384</v>
      </c>
      <c r="B41" s="351"/>
      <c r="C41" s="351"/>
      <c r="D41" s="351"/>
      <c r="E41" s="351"/>
      <c r="F41" s="351"/>
      <c r="G41" s="351"/>
      <c r="H41" s="351"/>
      <c r="I41" s="351"/>
      <c r="J41" s="351"/>
      <c r="K41" s="351"/>
      <c r="L41" s="351"/>
      <c r="M41" s="352"/>
    </row>
    <row r="42" spans="1:13" ht="34.5" customHeight="1" x14ac:dyDescent="0.3">
      <c r="A42" s="214">
        <v>1</v>
      </c>
      <c r="B42" s="273" t="s">
        <v>385</v>
      </c>
      <c r="C42" s="353" t="s">
        <v>386</v>
      </c>
      <c r="D42" s="353"/>
      <c r="E42" s="353"/>
      <c r="F42" s="353"/>
      <c r="G42" s="353"/>
      <c r="H42" s="353"/>
      <c r="I42" s="353"/>
      <c r="J42" s="353"/>
      <c r="K42" s="353"/>
      <c r="L42" s="353"/>
      <c r="M42" s="353"/>
    </row>
    <row r="43" spans="1:13" ht="33.75" customHeight="1" x14ac:dyDescent="0.3">
      <c r="A43" s="202">
        <v>2</v>
      </c>
      <c r="B43" s="274" t="s">
        <v>186</v>
      </c>
      <c r="C43" s="354" t="s">
        <v>387</v>
      </c>
      <c r="D43" s="354"/>
      <c r="E43" s="354"/>
      <c r="F43" s="354"/>
      <c r="G43" s="354"/>
      <c r="H43" s="354"/>
      <c r="I43" s="354"/>
      <c r="J43" s="354"/>
      <c r="K43" s="354"/>
      <c r="L43" s="354"/>
      <c r="M43" s="354"/>
    </row>
    <row r="44" spans="1:13" ht="33.75" customHeight="1" x14ac:dyDescent="0.3">
      <c r="A44" s="202">
        <v>3</v>
      </c>
      <c r="B44" s="274" t="s">
        <v>188</v>
      </c>
      <c r="C44" s="354" t="s">
        <v>388</v>
      </c>
      <c r="D44" s="354"/>
      <c r="E44" s="354"/>
      <c r="F44" s="354"/>
      <c r="G44" s="354"/>
      <c r="H44" s="354"/>
      <c r="I44" s="354"/>
      <c r="J44" s="354"/>
      <c r="K44" s="354"/>
      <c r="L44" s="354"/>
      <c r="M44" s="354"/>
    </row>
    <row r="45" spans="1:13" ht="29.25" customHeight="1" thickBot="1" x14ac:dyDescent="0.35">
      <c r="A45" s="202">
        <v>4</v>
      </c>
      <c r="B45" s="274" t="s">
        <v>187</v>
      </c>
      <c r="C45" s="354" t="s">
        <v>389</v>
      </c>
      <c r="D45" s="354"/>
      <c r="E45" s="354"/>
      <c r="F45" s="354"/>
      <c r="G45" s="354"/>
      <c r="H45" s="354"/>
      <c r="I45" s="354"/>
      <c r="J45" s="354"/>
      <c r="K45" s="354"/>
      <c r="L45" s="354"/>
      <c r="M45" s="354"/>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55" t="s">
        <v>390</v>
      </c>
      <c r="B47" s="356"/>
      <c r="C47" s="356"/>
      <c r="D47" s="356"/>
      <c r="E47" s="356"/>
      <c r="F47" s="356"/>
      <c r="G47" s="356"/>
      <c r="H47" s="356"/>
      <c r="I47" s="356"/>
      <c r="J47" s="356"/>
      <c r="K47" s="356"/>
      <c r="L47" s="356"/>
      <c r="M47" s="357"/>
    </row>
    <row r="48" spans="1:13" ht="18.600000000000001" thickBot="1" x14ac:dyDescent="0.4">
      <c r="A48" s="212" t="s">
        <v>313</v>
      </c>
      <c r="B48" s="213" t="s">
        <v>367</v>
      </c>
      <c r="C48" s="345" t="s">
        <v>204</v>
      </c>
      <c r="D48" s="346"/>
      <c r="E48" s="346"/>
      <c r="F48" s="346"/>
      <c r="G48" s="346"/>
      <c r="H48" s="346"/>
      <c r="I48" s="346"/>
      <c r="J48" s="346"/>
      <c r="K48" s="346"/>
      <c r="L48" s="346"/>
      <c r="M48" s="347"/>
    </row>
    <row r="49" spans="1:13" ht="18.600000000000001" thickBot="1" x14ac:dyDescent="0.35">
      <c r="A49" s="216">
        <v>1</v>
      </c>
      <c r="B49" s="275" t="s">
        <v>17</v>
      </c>
      <c r="C49" s="348" t="s">
        <v>391</v>
      </c>
      <c r="D49" s="348"/>
      <c r="E49" s="348"/>
      <c r="F49" s="348"/>
      <c r="G49" s="348"/>
      <c r="H49" s="348"/>
      <c r="I49" s="348"/>
      <c r="J49" s="348"/>
      <c r="K49" s="348"/>
      <c r="L49" s="348"/>
      <c r="M49" s="349"/>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2025-07-29T20:16:50Z</dcterms:modified>
</cp:coreProperties>
</file>